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0" yWindow="0" windowWidth="20160" windowHeight="9045" tabRatio="893" activeTab="7"/>
  </bookViews>
  <sheets>
    <sheet name="TransMatrix" sheetId="11" r:id="rId1"/>
    <sheet name="Data" sheetId="9" r:id="rId2"/>
    <sheet name="KPI_total" sheetId="22" r:id="rId3"/>
    <sheet name="KPI_static" sheetId="10" r:id="rId4"/>
    <sheet name="KPI_market" sheetId="23" r:id="rId5"/>
    <sheet name="KPI_dynamic_2014" sheetId="12" r:id="rId6"/>
    <sheet name="KPI_dynamic_2013" sheetId="14" r:id="rId7"/>
    <sheet name="KPI_dynamic_2012" sheetId="16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blank_map" localSheetId="7">#REF!</definedName>
    <definedName name="blank_map" localSheetId="6">#REF!</definedName>
    <definedName name="blank_map" localSheetId="4">#REF!</definedName>
    <definedName name="blank_map" localSheetId="2">#REF!</definedName>
    <definedName name="blank_map">#REF!</definedName>
    <definedName name="Date1">[1]Параметры!$A$1</definedName>
    <definedName name="DateIn">[2]Параметры!$B$1</definedName>
    <definedName name="Example" localSheetId="7">#REF!</definedName>
    <definedName name="Example" localSheetId="6">#REF!</definedName>
    <definedName name="Example" localSheetId="4">#REF!</definedName>
    <definedName name="Example" localSheetId="2">#REF!</definedName>
    <definedName name="Example">#REF!</definedName>
    <definedName name="Home5" localSheetId="7">#REF!</definedName>
    <definedName name="Home5" localSheetId="6">#REF!</definedName>
    <definedName name="Home5" localSheetId="4">#REF!</definedName>
    <definedName name="Home5" localSheetId="2">#REF!</definedName>
    <definedName name="Home5">#REF!</definedName>
    <definedName name="Home7" localSheetId="7">#REF!</definedName>
    <definedName name="Home7" localSheetId="6">#REF!</definedName>
    <definedName name="Home7" localSheetId="4">#REF!</definedName>
    <definedName name="Home7" localSheetId="2">#REF!</definedName>
    <definedName name="Home7">#REF!</definedName>
    <definedName name="Home9" localSheetId="7">'[3]KPI свод'!#REF!</definedName>
    <definedName name="Home9" localSheetId="6">'[3]KPI свод'!#REF!</definedName>
    <definedName name="Home9" localSheetId="4">'[3]KPI свод'!#REF!</definedName>
    <definedName name="Home9" localSheetId="2">'[3]KPI свод'!#REF!</definedName>
    <definedName name="Home9">'[3]KPI свод'!#REF!</definedName>
    <definedName name="Instructions" localSheetId="7">#REF!</definedName>
    <definedName name="Instructions" localSheetId="6">#REF!</definedName>
    <definedName name="Instructions" localSheetId="4">#REF!</definedName>
    <definedName name="Instructions" localSheetId="2">#REF!</definedName>
    <definedName name="Instructions">#REF!</definedName>
    <definedName name="Lag_Lead" localSheetId="7">#REF!</definedName>
    <definedName name="Lag_Lead" localSheetId="6">#REF!</definedName>
    <definedName name="Lag_Lead" localSheetId="4">#REF!</definedName>
    <definedName name="Lag_Lead" localSheetId="2">#REF!</definedName>
    <definedName name="Lag_Lead">#REF!</definedName>
    <definedName name="авр" localSheetId="7">'[4]KPI свод'!#REF!</definedName>
    <definedName name="авр" localSheetId="6">'[4]KPI свод'!#REF!</definedName>
    <definedName name="авр" localSheetId="4">'[4]KPI свод'!#REF!</definedName>
    <definedName name="авр" localSheetId="2">'[4]KPI свод'!#REF!</definedName>
    <definedName name="авр">'[4]KPI свод'!#REF!</definedName>
    <definedName name="_xlnm.Database" localSheetId="7">#REF!</definedName>
    <definedName name="_xlnm.Database" localSheetId="6">#REF!</definedName>
    <definedName name="_xlnm.Database" localSheetId="4">#REF!</definedName>
    <definedName name="_xlnm.Database" localSheetId="2">#REF!</definedName>
    <definedName name="_xlnm.Database">#REF!</definedName>
    <definedName name="в" localSheetId="7">'[5]Ф 110'!#REF!</definedName>
    <definedName name="в" localSheetId="6">'[5]Ф 110'!#REF!</definedName>
    <definedName name="в" localSheetId="4">'[5]Ф 110'!#REF!</definedName>
    <definedName name="в" localSheetId="2">'[5]Ф 110'!#REF!</definedName>
    <definedName name="в">'[5]Ф 110'!#REF!</definedName>
    <definedName name="датавыпуска" localSheetId="7">#REF!</definedName>
    <definedName name="датавыпуска" localSheetId="6">#REF!</definedName>
    <definedName name="датавыпуска" localSheetId="4">#REF!</definedName>
    <definedName name="датавыпуска" localSheetId="2">#REF!</definedName>
    <definedName name="датавыпуска">#REF!</definedName>
    <definedName name="датапог" localSheetId="7">#REF!</definedName>
    <definedName name="датапог" localSheetId="6">#REF!</definedName>
    <definedName name="датапог" localSheetId="4">#REF!</definedName>
    <definedName name="датапог" localSheetId="2">#REF!</definedName>
    <definedName name="датапог">#REF!</definedName>
    <definedName name="дисконт" localSheetId="7">#REF!</definedName>
    <definedName name="дисконт" localSheetId="6">#REF!</definedName>
    <definedName name="дисконт" localSheetId="4">#REF!</definedName>
    <definedName name="дисконт" localSheetId="2">#REF!</definedName>
    <definedName name="дисконт">#REF!</definedName>
    <definedName name="дл" localSheetId="7">#REF!</definedName>
    <definedName name="дл" localSheetId="6">#REF!</definedName>
    <definedName name="дл" localSheetId="4">#REF!</definedName>
    <definedName name="дл" localSheetId="2">#REF!</definedName>
    <definedName name="дл">#REF!</definedName>
    <definedName name="Е" localSheetId="7">'[5]Ф 110'!#REF!</definedName>
    <definedName name="Е" localSheetId="6">'[5]Ф 110'!#REF!</definedName>
    <definedName name="Е" localSheetId="4">'[5]Ф 110'!#REF!</definedName>
    <definedName name="Е" localSheetId="2">'[5]Ф 110'!#REF!</definedName>
    <definedName name="Е">'[5]Ф 110'!#REF!</definedName>
    <definedName name="ИнвестДинамика" localSheetId="7">'[5]Ф 110'!#REF!</definedName>
    <definedName name="ИнвестДинамика" localSheetId="6">'[5]Ф 110'!#REF!</definedName>
    <definedName name="ИнвестДинамика" localSheetId="4">'[5]Ф 110'!#REF!</definedName>
    <definedName name="ИнвестДинамика" localSheetId="2">'[5]Ф 110'!#REF!</definedName>
    <definedName name="ИнвестДинамика">'[5]Ф 110'!#REF!</definedName>
    <definedName name="ИнвКазДинамика" localSheetId="7">'[4]KPI свод'!#REF!</definedName>
    <definedName name="ИнвКазДинамика" localSheetId="6">'[4]KPI свод'!#REF!</definedName>
    <definedName name="ИнвКазДинамика" localSheetId="4">'[4]KPI свод'!#REF!</definedName>
    <definedName name="ИнвКазДинамика" localSheetId="2">'[4]KPI свод'!#REF!</definedName>
    <definedName name="ИнвКазДинамика">'[4]KPI свод'!#REF!</definedName>
    <definedName name="КазначействоДинамика" localSheetId="7">'[4]KPI свод'!#REF!</definedName>
    <definedName name="КазначействоДинамика" localSheetId="6">'[4]KPI свод'!#REF!</definedName>
    <definedName name="КазначействоДинамика" localSheetId="4">'[4]KPI свод'!#REF!</definedName>
    <definedName name="КазначействоДинамика" localSheetId="2">'[4]KPI свод'!#REF!</definedName>
    <definedName name="КазначействоДинамика">'[4]KPI свод'!#REF!</definedName>
    <definedName name="номинал" localSheetId="7">#REF!</definedName>
    <definedName name="номинал" localSheetId="6">#REF!</definedName>
    <definedName name="номинал" localSheetId="4">#REF!</definedName>
    <definedName name="номинал" localSheetId="2">#REF!</definedName>
    <definedName name="номинал">#REF!</definedName>
    <definedName name="_xlnm.Print_Area" localSheetId="1">Data!$A$1:$I$36</definedName>
    <definedName name="_xlnm.Print_Area" localSheetId="7">KPI_dynamic_2012!$A$1:$L$82</definedName>
    <definedName name="_xlnm.Print_Area" localSheetId="6">KPI_dynamic_2013!$A$1:$L$82</definedName>
    <definedName name="_xlnm.Print_Area" localSheetId="5">KPI_dynamic_2014!$A$1:$L$82</definedName>
    <definedName name="_xlnm.Print_Area" localSheetId="4">KPI_market!$A$1:$G$13</definedName>
    <definedName name="_xlnm.Print_Area" localSheetId="3">KPI_static!$A$1:$F$12</definedName>
    <definedName name="_xlnm.Print_Area" localSheetId="2">KPI_total!$A$1:$E$7</definedName>
    <definedName name="_xlnm.Print_Area" localSheetId="0">TransMatrix!#REF!</definedName>
    <definedName name="он" localSheetId="7">'[5]Ф 110'!#REF!</definedName>
    <definedName name="он" localSheetId="6">'[5]Ф 110'!#REF!</definedName>
    <definedName name="он" localSheetId="4">'[5]Ф 110'!#REF!</definedName>
    <definedName name="он" localSheetId="2">'[5]Ф 110'!#REF!</definedName>
    <definedName name="он">'[5]Ф 110'!#REF!</definedName>
    <definedName name="отч.дата" localSheetId="7">#REF!</definedName>
    <definedName name="отч.дата" localSheetId="6">#REF!</definedName>
    <definedName name="отч.дата" localSheetId="4">#REF!</definedName>
    <definedName name="отч.дата" localSheetId="2">#REF!</definedName>
    <definedName name="отч.дата">#REF!</definedName>
    <definedName name="рооод" localSheetId="7">'[5]Ф 110'!#REF!</definedName>
    <definedName name="рооод" localSheetId="6">'[5]Ф 110'!#REF!</definedName>
    <definedName name="рооод" localSheetId="4">'[5]Ф 110'!#REF!</definedName>
    <definedName name="рооод" localSheetId="2">'[5]Ф 110'!#REF!</definedName>
    <definedName name="рооод">'[5]Ф 110'!#REF!</definedName>
    <definedName name="свод" localSheetId="7">#REF!</definedName>
    <definedName name="свод" localSheetId="6">#REF!</definedName>
    <definedName name="свод" localSheetId="4">#REF!</definedName>
    <definedName name="свод" localSheetId="2">#REF!</definedName>
    <definedName name="свод">#REF!</definedName>
    <definedName name="сч40109_стр17" localSheetId="7">'[5]Ф 110'!#REF!</definedName>
    <definedName name="сч40109_стр17" localSheetId="6">'[5]Ф 110'!#REF!</definedName>
    <definedName name="сч40109_стр17" localSheetId="4">'[5]Ф 110'!#REF!</definedName>
    <definedName name="сч40109_стр17" localSheetId="2">'[5]Ф 110'!#REF!</definedName>
    <definedName name="сч40109_стр17">'[5]Ф 110'!#REF!</definedName>
    <definedName name="ценапок" localSheetId="7">#REF!</definedName>
    <definedName name="ценапок" localSheetId="6">#REF!</definedName>
    <definedName name="ценапок" localSheetId="4">#REF!</definedName>
    <definedName name="ценапок" localSheetId="2">#REF!</definedName>
    <definedName name="ценапок">#REF!</definedName>
    <definedName name="чваеповов" localSheetId="7">#REF!</definedName>
    <definedName name="чваеповов" localSheetId="6">#REF!</definedName>
    <definedName name="чваеповов" localSheetId="4">#REF!</definedName>
    <definedName name="чваеповов" localSheetId="2">#REF!</definedName>
    <definedName name="чваеповов">#REF!</definedName>
  </definedNames>
  <calcPr calcId="171027"/>
</workbook>
</file>

<file path=xl/calcChain.xml><?xml version="1.0" encoding="utf-8"?>
<calcChain xmlns="http://schemas.openxmlformats.org/spreadsheetml/2006/main">
  <c r="B7" i="22" l="1"/>
  <c r="C7" i="22"/>
  <c r="D7" i="22"/>
  <c r="C36" i="9" l="1"/>
  <c r="C35" i="9"/>
  <c r="C34" i="9"/>
  <c r="C33" i="9"/>
  <c r="C32" i="9"/>
  <c r="C31" i="9"/>
  <c r="C30" i="9"/>
  <c r="C29" i="9"/>
  <c r="C28" i="9"/>
  <c r="C27" i="9"/>
  <c r="A36" i="9"/>
  <c r="A35" i="9"/>
  <c r="A34" i="9"/>
  <c r="A33" i="9"/>
  <c r="A32" i="9"/>
  <c r="A31" i="9"/>
  <c r="A30" i="9"/>
  <c r="A29" i="9"/>
  <c r="A28" i="9"/>
  <c r="A27" i="9"/>
  <c r="B12" i="9"/>
  <c r="B7" i="9"/>
  <c r="B8" i="9"/>
  <c r="B9" i="9"/>
  <c r="B10" i="9"/>
  <c r="B11" i="9"/>
  <c r="B6" i="9"/>
  <c r="B21" i="9"/>
  <c r="B19" i="9"/>
  <c r="D3" i="23" s="1"/>
  <c r="H3" i="23" s="1"/>
  <c r="L3" i="23" s="1"/>
  <c r="B20" i="9"/>
  <c r="B18" i="9"/>
  <c r="B3" i="23" s="1"/>
  <c r="F3" i="23" s="1"/>
  <c r="J3" i="23" s="1"/>
  <c r="A12" i="9"/>
  <c r="A11" i="9"/>
  <c r="A10" i="9"/>
  <c r="A9" i="9"/>
  <c r="A8" i="9"/>
  <c r="A7" i="9"/>
  <c r="A6" i="9"/>
  <c r="C11" i="10"/>
  <c r="C10" i="10"/>
  <c r="C9" i="10"/>
  <c r="C8" i="10"/>
  <c r="C7" i="10"/>
  <c r="C6" i="10"/>
  <c r="C5" i="10"/>
  <c r="C6" i="9"/>
  <c r="D6" i="9"/>
  <c r="E6" i="9"/>
  <c r="F6" i="9"/>
  <c r="G6" i="9"/>
  <c r="H6" i="9"/>
  <c r="I6" i="9"/>
  <c r="J6" i="9"/>
  <c r="C7" i="9"/>
  <c r="D7" i="9"/>
  <c r="E7" i="9"/>
  <c r="F7" i="9"/>
  <c r="G7" i="9"/>
  <c r="H7" i="9"/>
  <c r="I7" i="9"/>
  <c r="J7" i="9"/>
  <c r="C11" i="9"/>
  <c r="D11" i="9"/>
  <c r="E11" i="9"/>
  <c r="F11" i="9"/>
  <c r="G11" i="9"/>
  <c r="H11" i="9"/>
  <c r="I11" i="9"/>
  <c r="J11" i="9"/>
  <c r="C12" i="9"/>
  <c r="D12" i="9"/>
  <c r="E12" i="9"/>
  <c r="F12" i="9"/>
  <c r="G12" i="9"/>
  <c r="H12" i="9"/>
  <c r="I12" i="9"/>
  <c r="J12" i="9"/>
  <c r="E7" i="22" l="1"/>
  <c r="J50" i="16"/>
  <c r="J50" i="14"/>
  <c r="J50" i="12"/>
  <c r="D18" i="9"/>
  <c r="B7" i="23" s="1"/>
  <c r="F18" i="9"/>
  <c r="F7" i="23" s="1"/>
  <c r="G18" i="9"/>
  <c r="G7" i="23" s="1"/>
  <c r="F19" i="9"/>
  <c r="H7" i="23" s="1"/>
  <c r="D19" i="9"/>
  <c r="D7" i="23" s="1"/>
  <c r="B27" i="16"/>
  <c r="F8" i="10"/>
  <c r="G8" i="10"/>
  <c r="H8" i="10"/>
  <c r="F7" i="10"/>
  <c r="G7" i="10"/>
  <c r="H7" i="10"/>
  <c r="E6" i="10"/>
  <c r="E7" i="10"/>
  <c r="E8" i="10"/>
  <c r="E9" i="10"/>
  <c r="E10" i="10"/>
  <c r="E11" i="10"/>
  <c r="E5" i="10"/>
  <c r="H9" i="10"/>
  <c r="G9" i="10"/>
  <c r="F9" i="10"/>
  <c r="D5" i="10"/>
  <c r="D11" i="10"/>
  <c r="D10" i="10"/>
  <c r="D9" i="10"/>
  <c r="D8" i="10"/>
  <c r="D7" i="10"/>
  <c r="D6" i="10"/>
  <c r="H11" i="10"/>
  <c r="F10" i="10"/>
  <c r="H10" i="10"/>
  <c r="F6" i="10"/>
  <c r="G6" i="10"/>
  <c r="G5" i="10"/>
  <c r="H5" i="10"/>
  <c r="E8" i="23"/>
  <c r="D8" i="23"/>
  <c r="C8" i="23"/>
  <c r="B8" i="23"/>
  <c r="M8" i="23"/>
  <c r="L8" i="23"/>
  <c r="K8" i="23"/>
  <c r="J8" i="23"/>
  <c r="I8" i="23"/>
  <c r="H8" i="23"/>
  <c r="G8" i="23"/>
  <c r="F8" i="23"/>
  <c r="H19" i="9"/>
  <c r="L7" i="23" s="1"/>
  <c r="I19" i="9"/>
  <c r="M7" i="23" s="1"/>
  <c r="J19" i="9"/>
  <c r="K19" i="9"/>
  <c r="G19" i="9"/>
  <c r="I7" i="23" s="1"/>
  <c r="E19" i="9"/>
  <c r="E7" i="23" s="1"/>
  <c r="H18" i="9"/>
  <c r="J7" i="23" s="1"/>
  <c r="I18" i="9"/>
  <c r="K7" i="23" s="1"/>
  <c r="J18" i="9"/>
  <c r="K18" i="9"/>
  <c r="E18" i="9"/>
  <c r="C7" i="23" s="1"/>
  <c r="B57" i="16"/>
  <c r="B58" i="16"/>
  <c r="B59" i="16"/>
  <c r="B73" i="16" s="1"/>
  <c r="B60" i="16"/>
  <c r="G55" i="16" s="1"/>
  <c r="B61" i="16"/>
  <c r="B62" i="16"/>
  <c r="I55" i="16" s="1"/>
  <c r="B63" i="16"/>
  <c r="B64" i="16"/>
  <c r="B78" i="16" s="1"/>
  <c r="B65" i="16"/>
  <c r="B56" i="16"/>
  <c r="I56" i="16" s="1"/>
  <c r="I70" i="16" s="1"/>
  <c r="B31" i="16"/>
  <c r="B24" i="16"/>
  <c r="B25" i="16"/>
  <c r="E22" i="16" s="1"/>
  <c r="B26" i="16"/>
  <c r="B28" i="16"/>
  <c r="B29" i="16"/>
  <c r="I22" i="16" s="1"/>
  <c r="B30" i="16"/>
  <c r="B32" i="16"/>
  <c r="B23" i="16"/>
  <c r="A16" i="16"/>
  <c r="A15" i="16"/>
  <c r="A14" i="16"/>
  <c r="A30" i="16" s="1"/>
  <c r="A45" i="16" s="1"/>
  <c r="A63" i="16" s="1"/>
  <c r="A77" i="16" s="1"/>
  <c r="A13" i="16"/>
  <c r="A12" i="16"/>
  <c r="H6" i="16" s="1"/>
  <c r="H21" i="16" s="1"/>
  <c r="H37" i="16" s="1"/>
  <c r="H54" i="16" s="1"/>
  <c r="H68" i="16" s="1"/>
  <c r="A11" i="16"/>
  <c r="A27" i="16" s="1"/>
  <c r="A42" i="16" s="1"/>
  <c r="A60" i="16" s="1"/>
  <c r="A74" i="16" s="1"/>
  <c r="A10" i="16"/>
  <c r="A9" i="16"/>
  <c r="A8" i="16"/>
  <c r="D6" i="16" s="1"/>
  <c r="D21" i="16" s="1"/>
  <c r="D37" i="16" s="1"/>
  <c r="D54" i="16" s="1"/>
  <c r="D68" i="16" s="1"/>
  <c r="A7" i="16"/>
  <c r="C6" i="16" s="1"/>
  <c r="C21" i="16" s="1"/>
  <c r="C37" i="16" s="1"/>
  <c r="C54" i="16" s="1"/>
  <c r="C68" i="16" s="1"/>
  <c r="B57" i="14"/>
  <c r="B58" i="14"/>
  <c r="E55" i="14" s="1"/>
  <c r="E69" i="14" s="1"/>
  <c r="B59" i="14"/>
  <c r="F55" i="14" s="1"/>
  <c r="B60" i="14"/>
  <c r="B74" i="14" s="1"/>
  <c r="B61" i="14"/>
  <c r="B75" i="14" s="1"/>
  <c r="B62" i="14"/>
  <c r="I55" i="14" s="1"/>
  <c r="I58" i="14" s="1"/>
  <c r="I72" i="14" s="1"/>
  <c r="B63" i="14"/>
  <c r="B77" i="14" s="1"/>
  <c r="B64" i="14"/>
  <c r="B78" i="14" s="1"/>
  <c r="B65" i="14"/>
  <c r="B56" i="14"/>
  <c r="C55" i="14" s="1"/>
  <c r="B24" i="14"/>
  <c r="D22" i="14" s="1"/>
  <c r="B25" i="14"/>
  <c r="B26" i="14"/>
  <c r="B27" i="14"/>
  <c r="B28" i="14"/>
  <c r="B29" i="14"/>
  <c r="I22" i="14" s="1"/>
  <c r="B30" i="14"/>
  <c r="B31" i="14"/>
  <c r="B32" i="14"/>
  <c r="B23" i="14"/>
  <c r="A16" i="14"/>
  <c r="A32" i="14" s="1"/>
  <c r="A47" i="14" s="1"/>
  <c r="A65" i="14" s="1"/>
  <c r="A79" i="14" s="1"/>
  <c r="A15" i="14"/>
  <c r="A31" i="14" s="1"/>
  <c r="A46" i="14" s="1"/>
  <c r="A64" i="14" s="1"/>
  <c r="A78" i="14" s="1"/>
  <c r="A14" i="14"/>
  <c r="A13" i="14"/>
  <c r="A29" i="14" s="1"/>
  <c r="A44" i="14" s="1"/>
  <c r="A62" i="14" s="1"/>
  <c r="A76" i="14" s="1"/>
  <c r="A12" i="14"/>
  <c r="A11" i="14"/>
  <c r="G6" i="14" s="1"/>
  <c r="G21" i="14" s="1"/>
  <c r="G37" i="14" s="1"/>
  <c r="G54" i="14" s="1"/>
  <c r="G68" i="14" s="1"/>
  <c r="A10" i="14"/>
  <c r="A9" i="14"/>
  <c r="A8" i="14"/>
  <c r="A7" i="14"/>
  <c r="A23" i="14" s="1"/>
  <c r="A38" i="14" s="1"/>
  <c r="A56" i="14" s="1"/>
  <c r="A70" i="14" s="1"/>
  <c r="B57" i="12"/>
  <c r="B71" i="12" s="1"/>
  <c r="B58" i="12"/>
  <c r="B72" i="12" s="1"/>
  <c r="B59" i="12"/>
  <c r="B73" i="12" s="1"/>
  <c r="B60" i="12"/>
  <c r="B74" i="12" s="1"/>
  <c r="B62" i="12"/>
  <c r="B76" i="12" s="1"/>
  <c r="B63" i="12"/>
  <c r="B77" i="12" s="1"/>
  <c r="B64" i="12"/>
  <c r="B78" i="12" s="1"/>
  <c r="B65" i="12"/>
  <c r="B79" i="12" s="1"/>
  <c r="B56" i="12"/>
  <c r="B24" i="12"/>
  <c r="B25" i="12"/>
  <c r="B26" i="12"/>
  <c r="F22" i="12" s="1"/>
  <c r="B27" i="12"/>
  <c r="B28" i="12"/>
  <c r="B29" i="12"/>
  <c r="B30" i="12"/>
  <c r="J22" i="12" s="1"/>
  <c r="B31" i="12"/>
  <c r="K22" i="12" s="1"/>
  <c r="B32" i="12"/>
  <c r="B23" i="12"/>
  <c r="A8" i="12"/>
  <c r="A24" i="12" s="1"/>
  <c r="A39" i="12" s="1"/>
  <c r="A57" i="12" s="1"/>
  <c r="A71" i="12" s="1"/>
  <c r="A9" i="12"/>
  <c r="E6" i="12" s="1"/>
  <c r="E21" i="12" s="1"/>
  <c r="E37" i="12" s="1"/>
  <c r="E54" i="12" s="1"/>
  <c r="E68" i="12" s="1"/>
  <c r="A10" i="12"/>
  <c r="A26" i="12" s="1"/>
  <c r="A41" i="12" s="1"/>
  <c r="A59" i="12" s="1"/>
  <c r="A73" i="12" s="1"/>
  <c r="A11" i="12"/>
  <c r="A27" i="12" s="1"/>
  <c r="A42" i="12" s="1"/>
  <c r="A60" i="12" s="1"/>
  <c r="A74" i="12" s="1"/>
  <c r="A12" i="12"/>
  <c r="H6" i="12" s="1"/>
  <c r="H21" i="12" s="1"/>
  <c r="H37" i="12" s="1"/>
  <c r="H54" i="12" s="1"/>
  <c r="H68" i="12" s="1"/>
  <c r="A13" i="12"/>
  <c r="A29" i="12" s="1"/>
  <c r="A44" i="12" s="1"/>
  <c r="A62" i="12" s="1"/>
  <c r="A76" i="12" s="1"/>
  <c r="A14" i="12"/>
  <c r="A30" i="12" s="1"/>
  <c r="A45" i="12" s="1"/>
  <c r="A63" i="12" s="1"/>
  <c r="A77" i="12" s="1"/>
  <c r="A15" i="12"/>
  <c r="K6" i="12" s="1"/>
  <c r="K21" i="12" s="1"/>
  <c r="K37" i="12" s="1"/>
  <c r="K54" i="12" s="1"/>
  <c r="K68" i="12" s="1"/>
  <c r="A16" i="12"/>
  <c r="A32" i="12" s="1"/>
  <c r="A47" i="12" s="1"/>
  <c r="A65" i="12" s="1"/>
  <c r="A79" i="12" s="1"/>
  <c r="A7" i="12"/>
  <c r="F5" i="10"/>
  <c r="B61" i="12"/>
  <c r="B75" i="12" s="1"/>
  <c r="A27" i="14" l="1"/>
  <c r="A42" i="14" s="1"/>
  <c r="A60" i="14" s="1"/>
  <c r="A74" i="14" s="1"/>
  <c r="I6" i="14"/>
  <c r="I21" i="14" s="1"/>
  <c r="I37" i="14" s="1"/>
  <c r="I54" i="14" s="1"/>
  <c r="I68" i="14" s="1"/>
  <c r="E22" i="14"/>
  <c r="E23" i="14" s="1"/>
  <c r="E38" i="14" s="1"/>
  <c r="D22" i="12"/>
  <c r="D28" i="12" s="1"/>
  <c r="D43" i="12" s="1"/>
  <c r="B76" i="14"/>
  <c r="C22" i="14"/>
  <c r="C25" i="14" s="1"/>
  <c r="C40" i="14" s="1"/>
  <c r="C57" i="14"/>
  <c r="C71" i="14" s="1"/>
  <c r="B74" i="16"/>
  <c r="F62" i="14"/>
  <c r="F76" i="14" s="1"/>
  <c r="I27" i="16"/>
  <c r="I42" i="16" s="1"/>
  <c r="G22" i="14"/>
  <c r="G31" i="14" s="1"/>
  <c r="G46" i="14" s="1"/>
  <c r="A28" i="16"/>
  <c r="A43" i="16" s="1"/>
  <c r="A61" i="16" s="1"/>
  <c r="A75" i="16" s="1"/>
  <c r="J23" i="12"/>
  <c r="J38" i="12" s="1"/>
  <c r="C22" i="12"/>
  <c r="D6" i="12"/>
  <c r="D21" i="12" s="1"/>
  <c r="D37" i="12" s="1"/>
  <c r="D54" i="12" s="1"/>
  <c r="D68" i="12" s="1"/>
  <c r="C6" i="14"/>
  <c r="C21" i="14" s="1"/>
  <c r="C37" i="14" s="1"/>
  <c r="C54" i="14" s="1"/>
  <c r="C68" i="14" s="1"/>
  <c r="A28" i="12"/>
  <c r="A43" i="12" s="1"/>
  <c r="A61" i="12" s="1"/>
  <c r="A75" i="12" s="1"/>
  <c r="B72" i="14"/>
  <c r="D25" i="14"/>
  <c r="D40" i="14" s="1"/>
  <c r="E32" i="16"/>
  <c r="E47" i="16" s="1"/>
  <c r="H22" i="12"/>
  <c r="F69" i="14"/>
  <c r="J55" i="14"/>
  <c r="J62" i="14" s="1"/>
  <c r="J76" i="14" s="1"/>
  <c r="E24" i="16"/>
  <c r="E39" i="16" s="1"/>
  <c r="G22" i="16"/>
  <c r="G26" i="16" s="1"/>
  <c r="G41" i="16" s="1"/>
  <c r="A23" i="16"/>
  <c r="A38" i="16" s="1"/>
  <c r="A56" i="16" s="1"/>
  <c r="A70" i="16" s="1"/>
  <c r="G6" i="16"/>
  <c r="G21" i="16" s="1"/>
  <c r="G37" i="16" s="1"/>
  <c r="G54" i="16" s="1"/>
  <c r="G68" i="16" s="1"/>
  <c r="G23" i="16"/>
  <c r="G38" i="16" s="1"/>
  <c r="I22" i="12"/>
  <c r="B73" i="14"/>
  <c r="E27" i="16"/>
  <c r="E42" i="16" s="1"/>
  <c r="E22" i="12"/>
  <c r="E24" i="12" s="1"/>
  <c r="E39" i="12" s="1"/>
  <c r="I24" i="14"/>
  <c r="I39" i="14" s="1"/>
  <c r="E26" i="16"/>
  <c r="E41" i="16" s="1"/>
  <c r="I65" i="14"/>
  <c r="I79" i="14" s="1"/>
  <c r="L6" i="14"/>
  <c r="L21" i="14" s="1"/>
  <c r="L37" i="14" s="1"/>
  <c r="L54" i="14" s="1"/>
  <c r="L68" i="14" s="1"/>
  <c r="C22" i="16"/>
  <c r="G61" i="16"/>
  <c r="G75" i="16" s="1"/>
  <c r="G69" i="16"/>
  <c r="C6" i="12"/>
  <c r="C21" i="12" s="1"/>
  <c r="C37" i="12" s="1"/>
  <c r="C54" i="12" s="1"/>
  <c r="C68" i="12" s="1"/>
  <c r="A23" i="12"/>
  <c r="A38" i="12" s="1"/>
  <c r="A56" i="12" s="1"/>
  <c r="A70" i="12" s="1"/>
  <c r="J6" i="14"/>
  <c r="J21" i="14" s="1"/>
  <c r="J37" i="14" s="1"/>
  <c r="J54" i="14" s="1"/>
  <c r="J68" i="14" s="1"/>
  <c r="A30" i="14"/>
  <c r="A45" i="14" s="1"/>
  <c r="A63" i="14" s="1"/>
  <c r="A77" i="14" s="1"/>
  <c r="L22" i="14"/>
  <c r="L29" i="14" s="1"/>
  <c r="L44" i="14" s="1"/>
  <c r="L22" i="12"/>
  <c r="L27" i="12" s="1"/>
  <c r="L42" i="12" s="1"/>
  <c r="K22" i="14"/>
  <c r="K23" i="14" s="1"/>
  <c r="K38" i="14" s="1"/>
  <c r="D31" i="14"/>
  <c r="D46" i="14" s="1"/>
  <c r="K55" i="16"/>
  <c r="K63" i="16" s="1"/>
  <c r="K77" i="16" s="1"/>
  <c r="I25" i="16"/>
  <c r="I40" i="16" s="1"/>
  <c r="I24" i="16"/>
  <c r="I39" i="16" s="1"/>
  <c r="J25" i="12"/>
  <c r="J40" i="12" s="1"/>
  <c r="L22" i="16"/>
  <c r="L31" i="16" s="1"/>
  <c r="L46" i="16" s="1"/>
  <c r="I65" i="16"/>
  <c r="I79" i="16" s="1"/>
  <c r="I59" i="16"/>
  <c r="I73" i="16" s="1"/>
  <c r="I64" i="16"/>
  <c r="I78" i="16" s="1"/>
  <c r="I57" i="16"/>
  <c r="I71" i="16" s="1"/>
  <c r="J28" i="12"/>
  <c r="J43" i="12" s="1"/>
  <c r="G22" i="12"/>
  <c r="A25" i="12"/>
  <c r="A40" i="12" s="1"/>
  <c r="A58" i="12" s="1"/>
  <c r="A72" i="12" s="1"/>
  <c r="G64" i="16"/>
  <c r="G78" i="16" s="1"/>
  <c r="G56" i="16"/>
  <c r="G70" i="16" s="1"/>
  <c r="G55" i="14"/>
  <c r="G63" i="14" s="1"/>
  <c r="G77" i="14" s="1"/>
  <c r="I32" i="16"/>
  <c r="I47" i="16" s="1"/>
  <c r="D29" i="14"/>
  <c r="D44" i="14" s="1"/>
  <c r="F31" i="12"/>
  <c r="F46" i="12" s="1"/>
  <c r="I6" i="12"/>
  <c r="I21" i="12" s="1"/>
  <c r="I37" i="12" s="1"/>
  <c r="I54" i="12" s="1"/>
  <c r="I68" i="12" s="1"/>
  <c r="E63" i="14"/>
  <c r="E77" i="14" s="1"/>
  <c r="D30" i="14"/>
  <c r="D45" i="14" s="1"/>
  <c r="D28" i="14"/>
  <c r="D43" i="14" s="1"/>
  <c r="G62" i="16"/>
  <c r="G76" i="16" s="1"/>
  <c r="I60" i="14"/>
  <c r="I74" i="14" s="1"/>
  <c r="I25" i="14"/>
  <c r="I40" i="14" s="1"/>
  <c r="F64" i="14"/>
  <c r="F78" i="14" s="1"/>
  <c r="D26" i="14"/>
  <c r="D41" i="14" s="1"/>
  <c r="D23" i="14"/>
  <c r="D38" i="14" s="1"/>
  <c r="D27" i="14"/>
  <c r="D42" i="14" s="1"/>
  <c r="G57" i="16"/>
  <c r="G71" i="16" s="1"/>
  <c r="H6" i="14"/>
  <c r="H21" i="14" s="1"/>
  <c r="H37" i="14" s="1"/>
  <c r="H54" i="14" s="1"/>
  <c r="H68" i="14" s="1"/>
  <c r="A28" i="14"/>
  <c r="A43" i="14" s="1"/>
  <c r="A61" i="14" s="1"/>
  <c r="A75" i="14" s="1"/>
  <c r="E57" i="14"/>
  <c r="E71" i="14" s="1"/>
  <c r="I60" i="16"/>
  <c r="I74" i="16" s="1"/>
  <c r="A25" i="16"/>
  <c r="A40" i="16" s="1"/>
  <c r="A58" i="16" s="1"/>
  <c r="A72" i="16" s="1"/>
  <c r="E6" i="16"/>
  <c r="E21" i="16" s="1"/>
  <c r="E37" i="16" s="1"/>
  <c r="E54" i="16" s="1"/>
  <c r="E68" i="16" s="1"/>
  <c r="I23" i="16"/>
  <c r="I38" i="16" s="1"/>
  <c r="H22" i="16"/>
  <c r="H30" i="16" s="1"/>
  <c r="H45" i="16" s="1"/>
  <c r="I28" i="16"/>
  <c r="I43" i="16" s="1"/>
  <c r="E28" i="16"/>
  <c r="E43" i="16" s="1"/>
  <c r="K22" i="16"/>
  <c r="I31" i="16"/>
  <c r="I46" i="16" s="1"/>
  <c r="E31" i="16"/>
  <c r="E46" i="16" s="1"/>
  <c r="B77" i="16"/>
  <c r="J55" i="16"/>
  <c r="J59" i="16" s="1"/>
  <c r="J73" i="16" s="1"/>
  <c r="F55" i="16"/>
  <c r="F57" i="16" s="1"/>
  <c r="F71" i="16" s="1"/>
  <c r="J26" i="12"/>
  <c r="J41" i="12" s="1"/>
  <c r="J29" i="12"/>
  <c r="J44" i="12" s="1"/>
  <c r="L6" i="12"/>
  <c r="L21" i="12" s="1"/>
  <c r="L37" i="12" s="1"/>
  <c r="L54" i="12" s="1"/>
  <c r="L68" i="12" s="1"/>
  <c r="E62" i="14"/>
  <c r="E76" i="14" s="1"/>
  <c r="E61" i="14"/>
  <c r="E75" i="14" s="1"/>
  <c r="E56" i="14"/>
  <c r="E70" i="14" s="1"/>
  <c r="E60" i="14"/>
  <c r="E74" i="14" s="1"/>
  <c r="E59" i="14"/>
  <c r="E73" i="14" s="1"/>
  <c r="K6" i="14"/>
  <c r="K21" i="14" s="1"/>
  <c r="K37" i="14" s="1"/>
  <c r="K54" i="14" s="1"/>
  <c r="K68" i="14" s="1"/>
  <c r="H22" i="14"/>
  <c r="H32" i="14" s="1"/>
  <c r="H47" i="14" s="1"/>
  <c r="L55" i="14"/>
  <c r="L56" i="14" s="1"/>
  <c r="L70" i="14" s="1"/>
  <c r="B79" i="14"/>
  <c r="D55" i="14"/>
  <c r="D61" i="14" s="1"/>
  <c r="D75" i="14" s="1"/>
  <c r="B71" i="14"/>
  <c r="I69" i="16"/>
  <c r="I61" i="16"/>
  <c r="I75" i="16" s="1"/>
  <c r="J6" i="16"/>
  <c r="J21" i="16" s="1"/>
  <c r="J37" i="16" s="1"/>
  <c r="J54" i="16" s="1"/>
  <c r="J68" i="16" s="1"/>
  <c r="A24" i="16"/>
  <c r="A39" i="16" s="1"/>
  <c r="A57" i="16" s="1"/>
  <c r="A71" i="16" s="1"/>
  <c r="E23" i="16"/>
  <c r="E38" i="16" s="1"/>
  <c r="I64" i="14"/>
  <c r="I78" i="14" s="1"/>
  <c r="L6" i="16"/>
  <c r="L21" i="16" s="1"/>
  <c r="L37" i="16" s="1"/>
  <c r="L54" i="16" s="1"/>
  <c r="L68" i="16" s="1"/>
  <c r="A32" i="16"/>
  <c r="A47" i="16" s="1"/>
  <c r="A65" i="16" s="1"/>
  <c r="A79" i="16" s="1"/>
  <c r="I26" i="14"/>
  <c r="I41" i="14" s="1"/>
  <c r="I56" i="14"/>
  <c r="I70" i="14" s="1"/>
  <c r="I32" i="14"/>
  <c r="I47" i="14" s="1"/>
  <c r="I28" i="14"/>
  <c r="I43" i="14" s="1"/>
  <c r="C58" i="14"/>
  <c r="C72" i="14" s="1"/>
  <c r="J22" i="16"/>
  <c r="I30" i="16"/>
  <c r="I45" i="16" s="1"/>
  <c r="I61" i="14"/>
  <c r="I75" i="14" s="1"/>
  <c r="I69" i="14"/>
  <c r="I57" i="14"/>
  <c r="I71" i="14" s="1"/>
  <c r="I23" i="14"/>
  <c r="I38" i="14" s="1"/>
  <c r="I59" i="14"/>
  <c r="I73" i="14" s="1"/>
  <c r="E30" i="16"/>
  <c r="E45" i="16" s="1"/>
  <c r="F22" i="16"/>
  <c r="F27" i="16" s="1"/>
  <c r="F42" i="16" s="1"/>
  <c r="I26" i="16"/>
  <c r="I41" i="16" s="1"/>
  <c r="C55" i="16"/>
  <c r="C58" i="16" s="1"/>
  <c r="C72" i="16" s="1"/>
  <c r="B70" i="16"/>
  <c r="B76" i="16"/>
  <c r="B72" i="16"/>
  <c r="I58" i="16"/>
  <c r="I72" i="16" s="1"/>
  <c r="F58" i="16"/>
  <c r="F72" i="16" s="1"/>
  <c r="E55" i="16"/>
  <c r="K26" i="12"/>
  <c r="K41" i="12" s="1"/>
  <c r="F65" i="14"/>
  <c r="F79" i="14" s="1"/>
  <c r="A31" i="12"/>
  <c r="A46" i="12" s="1"/>
  <c r="A64" i="12" s="1"/>
  <c r="A78" i="12" s="1"/>
  <c r="A31" i="16"/>
  <c r="A46" i="16" s="1"/>
  <c r="A64" i="16" s="1"/>
  <c r="A78" i="16" s="1"/>
  <c r="K6" i="16"/>
  <c r="K21" i="16" s="1"/>
  <c r="K37" i="16" s="1"/>
  <c r="K54" i="16" s="1"/>
  <c r="K68" i="16" s="1"/>
  <c r="E29" i="14"/>
  <c r="E44" i="14" s="1"/>
  <c r="A24" i="14"/>
  <c r="A39" i="14" s="1"/>
  <c r="A57" i="14" s="1"/>
  <c r="A71" i="14" s="1"/>
  <c r="D6" i="14"/>
  <c r="D21" i="14" s="1"/>
  <c r="D37" i="14" s="1"/>
  <c r="D54" i="14" s="1"/>
  <c r="D68" i="14" s="1"/>
  <c r="A29" i="16"/>
  <c r="A44" i="16" s="1"/>
  <c r="A62" i="16" s="1"/>
  <c r="A76" i="16" s="1"/>
  <c r="I6" i="16"/>
  <c r="I21" i="16" s="1"/>
  <c r="I37" i="16" s="1"/>
  <c r="I54" i="16" s="1"/>
  <c r="I68" i="16" s="1"/>
  <c r="G6" i="12"/>
  <c r="G21" i="12" s="1"/>
  <c r="G37" i="12" s="1"/>
  <c r="G54" i="12" s="1"/>
  <c r="G68" i="12" s="1"/>
  <c r="E6" i="14"/>
  <c r="E21" i="14" s="1"/>
  <c r="E37" i="14" s="1"/>
  <c r="E54" i="14" s="1"/>
  <c r="E68" i="14" s="1"/>
  <c r="A25" i="14"/>
  <c r="A40" i="14" s="1"/>
  <c r="A58" i="14" s="1"/>
  <c r="A72" i="14" s="1"/>
  <c r="B70" i="14"/>
  <c r="D11" i="23"/>
  <c r="G10" i="10"/>
  <c r="H6" i="10"/>
  <c r="H12" i="10" s="1"/>
  <c r="D6" i="22" s="1"/>
  <c r="F11" i="10"/>
  <c r="F12" i="10" s="1"/>
  <c r="D4" i="22" s="1"/>
  <c r="F25" i="12"/>
  <c r="F40" i="12" s="1"/>
  <c r="F29" i="12"/>
  <c r="F44" i="12" s="1"/>
  <c r="F30" i="12"/>
  <c r="F45" i="12" s="1"/>
  <c r="J6" i="12"/>
  <c r="J21" i="12" s="1"/>
  <c r="J37" i="12" s="1"/>
  <c r="J54" i="12" s="1"/>
  <c r="J68" i="12" s="1"/>
  <c r="F6" i="12"/>
  <c r="F21" i="12" s="1"/>
  <c r="F37" i="12" s="1"/>
  <c r="F54" i="12" s="1"/>
  <c r="F68" i="12" s="1"/>
  <c r="J27" i="12"/>
  <c r="J42" i="12" s="1"/>
  <c r="K29" i="12"/>
  <c r="K44" i="12" s="1"/>
  <c r="K32" i="12"/>
  <c r="K47" i="12" s="1"/>
  <c r="J31" i="12"/>
  <c r="J46" i="12" s="1"/>
  <c r="K23" i="12"/>
  <c r="K38" i="12" s="1"/>
  <c r="F23" i="12"/>
  <c r="F38" i="12" s="1"/>
  <c r="C60" i="14"/>
  <c r="C74" i="14" s="1"/>
  <c r="C62" i="14"/>
  <c r="C76" i="14" s="1"/>
  <c r="F27" i="12"/>
  <c r="F42" i="12" s="1"/>
  <c r="F60" i="14"/>
  <c r="F74" i="14" s="1"/>
  <c r="F57" i="14"/>
  <c r="F71" i="14" s="1"/>
  <c r="F63" i="14"/>
  <c r="F77" i="14" s="1"/>
  <c r="K27" i="12"/>
  <c r="K42" i="12" s="1"/>
  <c r="K30" i="12"/>
  <c r="K45" i="12" s="1"/>
  <c r="F28" i="12"/>
  <c r="F43" i="12" s="1"/>
  <c r="K25" i="12"/>
  <c r="K40" i="12" s="1"/>
  <c r="K24" i="12"/>
  <c r="K39" i="12" s="1"/>
  <c r="F58" i="14"/>
  <c r="F72" i="14" s="1"/>
  <c r="F56" i="14"/>
  <c r="F70" i="14" s="1"/>
  <c r="C64" i="14"/>
  <c r="C78" i="14" s="1"/>
  <c r="C69" i="14"/>
  <c r="K28" i="12"/>
  <c r="K43" i="12" s="1"/>
  <c r="F24" i="12"/>
  <c r="F39" i="12" s="1"/>
  <c r="C55" i="12"/>
  <c r="C69" i="12" s="1"/>
  <c r="I55" i="12"/>
  <c r="I69" i="12" s="1"/>
  <c r="D55" i="12"/>
  <c r="D69" i="12" s="1"/>
  <c r="E29" i="16"/>
  <c r="E44" i="16" s="1"/>
  <c r="H55" i="14"/>
  <c r="G65" i="16"/>
  <c r="G79" i="16" s="1"/>
  <c r="J22" i="14"/>
  <c r="H55" i="16"/>
  <c r="B75" i="16"/>
  <c r="H55" i="12"/>
  <c r="H56" i="12" s="1"/>
  <c r="H70" i="12" s="1"/>
  <c r="B70" i="12"/>
  <c r="J32" i="12"/>
  <c r="J47" i="12" s="1"/>
  <c r="F32" i="12"/>
  <c r="F47" i="12" s="1"/>
  <c r="J24" i="12"/>
  <c r="J39" i="12" s="1"/>
  <c r="E65" i="14"/>
  <c r="E79" i="14" s="1"/>
  <c r="E64" i="14"/>
  <c r="E78" i="14" s="1"/>
  <c r="I31" i="14"/>
  <c r="I46" i="14" s="1"/>
  <c r="I30" i="14"/>
  <c r="I45" i="14" s="1"/>
  <c r="I27" i="14"/>
  <c r="I42" i="14" s="1"/>
  <c r="C65" i="14"/>
  <c r="C79" i="14" s="1"/>
  <c r="C61" i="14"/>
  <c r="C75" i="14" s="1"/>
  <c r="C63" i="14"/>
  <c r="C77" i="14" s="1"/>
  <c r="I63" i="14"/>
  <c r="I77" i="14" s="1"/>
  <c r="F61" i="14"/>
  <c r="F75" i="14" s="1"/>
  <c r="C59" i="14"/>
  <c r="C73" i="14" s="1"/>
  <c r="D32" i="14"/>
  <c r="D47" i="14" s="1"/>
  <c r="K55" i="14"/>
  <c r="K56" i="14" s="1"/>
  <c r="K70" i="14" s="1"/>
  <c r="I63" i="16"/>
  <c r="I77" i="16" s="1"/>
  <c r="G59" i="16"/>
  <c r="G73" i="16" s="1"/>
  <c r="G58" i="16"/>
  <c r="G72" i="16" s="1"/>
  <c r="F22" i="14"/>
  <c r="F25" i="14" s="1"/>
  <c r="F40" i="14" s="1"/>
  <c r="K55" i="12"/>
  <c r="K69" i="12" s="1"/>
  <c r="F55" i="12"/>
  <c r="F69" i="12" s="1"/>
  <c r="A26" i="16"/>
  <c r="A41" i="16" s="1"/>
  <c r="A59" i="16" s="1"/>
  <c r="A73" i="16" s="1"/>
  <c r="F6" i="16"/>
  <c r="F21" i="16" s="1"/>
  <c r="F37" i="16" s="1"/>
  <c r="F54" i="16" s="1"/>
  <c r="F68" i="16" s="1"/>
  <c r="D22" i="16"/>
  <c r="B71" i="16"/>
  <c r="D55" i="16"/>
  <c r="G63" i="16"/>
  <c r="G77" i="16" s="1"/>
  <c r="J55" i="12"/>
  <c r="J69" i="12" s="1"/>
  <c r="E55" i="12"/>
  <c r="E69" i="12" s="1"/>
  <c r="A26" i="14"/>
  <c r="A41" i="14" s="1"/>
  <c r="A59" i="14" s="1"/>
  <c r="A73" i="14" s="1"/>
  <c r="F6" i="14"/>
  <c r="F21" i="14" s="1"/>
  <c r="F37" i="14" s="1"/>
  <c r="F54" i="14" s="1"/>
  <c r="F68" i="14" s="1"/>
  <c r="L55" i="12"/>
  <c r="L56" i="12" s="1"/>
  <c r="L70" i="12" s="1"/>
  <c r="G55" i="12"/>
  <c r="G61" i="12" s="1"/>
  <c r="G75" i="12" s="1"/>
  <c r="E12" i="10"/>
  <c r="B79" i="16"/>
  <c r="L55" i="16"/>
  <c r="F12" i="23"/>
  <c r="G11" i="10"/>
  <c r="L24" i="14" l="1"/>
  <c r="L39" i="14" s="1"/>
  <c r="G28" i="14"/>
  <c r="G43" i="14" s="1"/>
  <c r="L26" i="16"/>
  <c r="L41" i="16" s="1"/>
  <c r="E26" i="14"/>
  <c r="E41" i="14" s="1"/>
  <c r="E27" i="12"/>
  <c r="E42" i="12" s="1"/>
  <c r="G25" i="14"/>
  <c r="G40" i="14" s="1"/>
  <c r="G24" i="14"/>
  <c r="G39" i="14" s="1"/>
  <c r="D27" i="12"/>
  <c r="D42" i="12" s="1"/>
  <c r="E31" i="12"/>
  <c r="E46" i="12" s="1"/>
  <c r="L27" i="14"/>
  <c r="L42" i="14" s="1"/>
  <c r="C32" i="14"/>
  <c r="C47" i="14" s="1"/>
  <c r="E24" i="14"/>
  <c r="E39" i="14" s="1"/>
  <c r="C24" i="14"/>
  <c r="C39" i="14" s="1"/>
  <c r="E30" i="14"/>
  <c r="E45" i="14" s="1"/>
  <c r="K29" i="14"/>
  <c r="K44" i="14" s="1"/>
  <c r="I30" i="12"/>
  <c r="I45" i="12" s="1"/>
  <c r="E27" i="14"/>
  <c r="E42" i="14" s="1"/>
  <c r="E28" i="14"/>
  <c r="E43" i="14" s="1"/>
  <c r="C30" i="14"/>
  <c r="C45" i="14" s="1"/>
  <c r="E31" i="14"/>
  <c r="E46" i="14" s="1"/>
  <c r="C26" i="14"/>
  <c r="C41" i="14" s="1"/>
  <c r="E32" i="14"/>
  <c r="E47" i="14" s="1"/>
  <c r="C29" i="14"/>
  <c r="C44" i="14" s="1"/>
  <c r="C28" i="14"/>
  <c r="C43" i="14" s="1"/>
  <c r="C31" i="14"/>
  <c r="C46" i="14" s="1"/>
  <c r="D23" i="12"/>
  <c r="D38" i="12" s="1"/>
  <c r="D30" i="12"/>
  <c r="D45" i="12" s="1"/>
  <c r="J58" i="14"/>
  <c r="J72" i="14" s="1"/>
  <c r="D29" i="12"/>
  <c r="D44" i="12" s="1"/>
  <c r="D26" i="12"/>
  <c r="D41" i="12" s="1"/>
  <c r="D32" i="12"/>
  <c r="D47" i="12" s="1"/>
  <c r="D31" i="12"/>
  <c r="D46" i="12" s="1"/>
  <c r="D25" i="12"/>
  <c r="D40" i="12" s="1"/>
  <c r="L28" i="12"/>
  <c r="L43" i="12" s="1"/>
  <c r="L23" i="16"/>
  <c r="L38" i="16" s="1"/>
  <c r="H29" i="12"/>
  <c r="H44" i="12" s="1"/>
  <c r="F63" i="16"/>
  <c r="F77" i="16" s="1"/>
  <c r="K57" i="16"/>
  <c r="K71" i="16" s="1"/>
  <c r="L26" i="12"/>
  <c r="L41" i="12" s="1"/>
  <c r="I27" i="12"/>
  <c r="I42" i="12" s="1"/>
  <c r="H23" i="16"/>
  <c r="H38" i="16" s="1"/>
  <c r="I31" i="12"/>
  <c r="I46" i="12" s="1"/>
  <c r="L25" i="12"/>
  <c r="L40" i="12" s="1"/>
  <c r="E28" i="12"/>
  <c r="E43" i="12" s="1"/>
  <c r="I23" i="12"/>
  <c r="I38" i="12" s="1"/>
  <c r="E26" i="12"/>
  <c r="E41" i="12" s="1"/>
  <c r="I24" i="12"/>
  <c r="I39" i="12" s="1"/>
  <c r="L63" i="14"/>
  <c r="L77" i="14" s="1"/>
  <c r="C27" i="14"/>
  <c r="C42" i="14" s="1"/>
  <c r="I28" i="12"/>
  <c r="I43" i="12" s="1"/>
  <c r="I26" i="12"/>
  <c r="I41" i="12" s="1"/>
  <c r="L24" i="12"/>
  <c r="L39" i="12" s="1"/>
  <c r="L31" i="12"/>
  <c r="L46" i="12" s="1"/>
  <c r="L30" i="12"/>
  <c r="L45" i="12" s="1"/>
  <c r="L23" i="12"/>
  <c r="L38" i="12" s="1"/>
  <c r="L29" i="12"/>
  <c r="L44" i="12" s="1"/>
  <c r="I25" i="12"/>
  <c r="I40" i="12" s="1"/>
  <c r="I32" i="12"/>
  <c r="I47" i="12" s="1"/>
  <c r="E32" i="12"/>
  <c r="E47" i="12" s="1"/>
  <c r="K27" i="14"/>
  <c r="K42" i="14" s="1"/>
  <c r="K24" i="14"/>
  <c r="K39" i="14" s="1"/>
  <c r="K32" i="14"/>
  <c r="K47" i="14" s="1"/>
  <c r="G30" i="14"/>
  <c r="G45" i="14" s="1"/>
  <c r="K26" i="14"/>
  <c r="K41" i="14" s="1"/>
  <c r="G29" i="14"/>
  <c r="G44" i="14" s="1"/>
  <c r="K28" i="14"/>
  <c r="K43" i="14" s="1"/>
  <c r="G26" i="14"/>
  <c r="G41" i="14" s="1"/>
  <c r="K30" i="14"/>
  <c r="K45" i="14" s="1"/>
  <c r="G23" i="14"/>
  <c r="G38" i="14" s="1"/>
  <c r="G32" i="14"/>
  <c r="G47" i="14" s="1"/>
  <c r="I12" i="23"/>
  <c r="C27" i="12"/>
  <c r="C42" i="12" s="1"/>
  <c r="J27" i="16"/>
  <c r="J42" i="16" s="1"/>
  <c r="H32" i="12"/>
  <c r="H47" i="12" s="1"/>
  <c r="L58" i="14"/>
  <c r="L72" i="14" s="1"/>
  <c r="J24" i="16"/>
  <c r="J39" i="16" s="1"/>
  <c r="L27" i="16"/>
  <c r="L42" i="16" s="1"/>
  <c r="L24" i="16"/>
  <c r="L39" i="16" s="1"/>
  <c r="J65" i="14"/>
  <c r="J79" i="14" s="1"/>
  <c r="J64" i="14"/>
  <c r="J78" i="14" s="1"/>
  <c r="L29" i="16"/>
  <c r="L44" i="16" s="1"/>
  <c r="L30" i="16"/>
  <c r="L45" i="16" s="1"/>
  <c r="C30" i="12"/>
  <c r="C45" i="12" s="1"/>
  <c r="G30" i="16"/>
  <c r="G45" i="16" s="1"/>
  <c r="C25" i="12"/>
  <c r="C40" i="12" s="1"/>
  <c r="L28" i="16"/>
  <c r="L43" i="16" s="1"/>
  <c r="C28" i="12"/>
  <c r="C43" i="12" s="1"/>
  <c r="G24" i="16"/>
  <c r="G39" i="16" s="1"/>
  <c r="J69" i="14"/>
  <c r="H24" i="16"/>
  <c r="H39" i="16" s="1"/>
  <c r="C32" i="12"/>
  <c r="C47" i="12" s="1"/>
  <c r="C31" i="12"/>
  <c r="C46" i="12" s="1"/>
  <c r="H31" i="16"/>
  <c r="H46" i="16" s="1"/>
  <c r="J57" i="14"/>
  <c r="J71" i="14" s="1"/>
  <c r="J59" i="14"/>
  <c r="J73" i="14" s="1"/>
  <c r="J61" i="14"/>
  <c r="J75" i="14" s="1"/>
  <c r="H26" i="16"/>
  <c r="H41" i="16" s="1"/>
  <c r="C27" i="16"/>
  <c r="C42" i="16" s="1"/>
  <c r="C26" i="12"/>
  <c r="C41" i="12" s="1"/>
  <c r="C24" i="12"/>
  <c r="C39" i="12" s="1"/>
  <c r="C29" i="12"/>
  <c r="C44" i="12" s="1"/>
  <c r="H59" i="12"/>
  <c r="H73" i="12" s="1"/>
  <c r="H23" i="12"/>
  <c r="H38" i="12" s="1"/>
  <c r="C26" i="16"/>
  <c r="C41" i="16" s="1"/>
  <c r="C29" i="16"/>
  <c r="C44" i="16" s="1"/>
  <c r="G29" i="16"/>
  <c r="G44" i="16" s="1"/>
  <c r="H25" i="12"/>
  <c r="H40" i="12" s="1"/>
  <c r="H31" i="12"/>
  <c r="H46" i="12" s="1"/>
  <c r="C30" i="16"/>
  <c r="C45" i="16" s="1"/>
  <c r="F32" i="16"/>
  <c r="F47" i="16" s="1"/>
  <c r="H24" i="12"/>
  <c r="H39" i="12" s="1"/>
  <c r="H26" i="12"/>
  <c r="H41" i="12" s="1"/>
  <c r="J60" i="14"/>
  <c r="J74" i="14" s="1"/>
  <c r="J56" i="14"/>
  <c r="J70" i="14" s="1"/>
  <c r="L25" i="14"/>
  <c r="L40" i="14" s="1"/>
  <c r="G32" i="16"/>
  <c r="G47" i="16" s="1"/>
  <c r="E29" i="12"/>
  <c r="E44" i="12" s="1"/>
  <c r="G25" i="16"/>
  <c r="G40" i="16" s="1"/>
  <c r="E12" i="23"/>
  <c r="D60" i="12"/>
  <c r="D74" i="12" s="1"/>
  <c r="J58" i="12"/>
  <c r="J72" i="12" s="1"/>
  <c r="H27" i="12"/>
  <c r="H42" i="12" s="1"/>
  <c r="H30" i="12"/>
  <c r="H45" i="12" s="1"/>
  <c r="G31" i="16"/>
  <c r="G46" i="16" s="1"/>
  <c r="G28" i="16"/>
  <c r="G43" i="16" s="1"/>
  <c r="C31" i="16"/>
  <c r="C46" i="16" s="1"/>
  <c r="H65" i="12"/>
  <c r="H79" i="12" s="1"/>
  <c r="C24" i="16"/>
  <c r="C39" i="16" s="1"/>
  <c r="C28" i="16"/>
  <c r="C43" i="16" s="1"/>
  <c r="I61" i="12"/>
  <c r="I75" i="12" s="1"/>
  <c r="J28" i="16"/>
  <c r="J43" i="16" s="1"/>
  <c r="C32" i="16"/>
  <c r="C47" i="16" s="1"/>
  <c r="E23" i="12"/>
  <c r="E38" i="12" s="1"/>
  <c r="E30" i="12"/>
  <c r="E45" i="12" s="1"/>
  <c r="G31" i="12"/>
  <c r="G46" i="12" s="1"/>
  <c r="C25" i="16"/>
  <c r="C40" i="16" s="1"/>
  <c r="H58" i="12"/>
  <c r="H72" i="12" s="1"/>
  <c r="C63" i="12"/>
  <c r="C77" i="12" s="1"/>
  <c r="C59" i="12"/>
  <c r="C73" i="12" s="1"/>
  <c r="K65" i="16"/>
  <c r="K79" i="16" s="1"/>
  <c r="G28" i="12"/>
  <c r="G43" i="12" s="1"/>
  <c r="L30" i="14"/>
  <c r="L45" i="14" s="1"/>
  <c r="H31" i="14"/>
  <c r="H46" i="14" s="1"/>
  <c r="G23" i="12"/>
  <c r="G38" i="12" s="1"/>
  <c r="J32" i="16"/>
  <c r="J47" i="16" s="1"/>
  <c r="K58" i="16"/>
  <c r="K72" i="16" s="1"/>
  <c r="G32" i="12"/>
  <c r="G47" i="12" s="1"/>
  <c r="M11" i="23"/>
  <c r="K69" i="16"/>
  <c r="K61" i="16"/>
  <c r="K75" i="16" s="1"/>
  <c r="K60" i="16"/>
  <c r="K74" i="16" s="1"/>
  <c r="K59" i="16"/>
  <c r="K73" i="16" s="1"/>
  <c r="F31" i="16"/>
  <c r="F46" i="16" s="1"/>
  <c r="K63" i="12"/>
  <c r="K77" i="12" s="1"/>
  <c r="L23" i="14"/>
  <c r="L38" i="14" s="1"/>
  <c r="G29" i="12"/>
  <c r="G44" i="12" s="1"/>
  <c r="J26" i="16"/>
  <c r="J41" i="16" s="1"/>
  <c r="G30" i="12"/>
  <c r="G45" i="12" s="1"/>
  <c r="L31" i="14"/>
  <c r="L46" i="14" s="1"/>
  <c r="G25" i="12"/>
  <c r="G40" i="12" s="1"/>
  <c r="K62" i="16"/>
  <c r="K76" i="16" s="1"/>
  <c r="L25" i="16"/>
  <c r="L40" i="16" s="1"/>
  <c r="H63" i="12"/>
  <c r="H77" i="12" s="1"/>
  <c r="H64" i="12"/>
  <c r="H78" i="12" s="1"/>
  <c r="K56" i="16"/>
  <c r="K70" i="16" s="1"/>
  <c r="L28" i="14"/>
  <c r="L43" i="14" s="1"/>
  <c r="G26" i="12"/>
  <c r="G41" i="12" s="1"/>
  <c r="G24" i="12"/>
  <c r="G39" i="12" s="1"/>
  <c r="L26" i="14"/>
  <c r="L41" i="14" s="1"/>
  <c r="K25" i="14"/>
  <c r="K40" i="14" s="1"/>
  <c r="G69" i="14"/>
  <c r="G61" i="14"/>
  <c r="G75" i="14" s="1"/>
  <c r="G65" i="14"/>
  <c r="G79" i="14" s="1"/>
  <c r="G58" i="14"/>
  <c r="G72" i="14" s="1"/>
  <c r="G56" i="14"/>
  <c r="G70" i="14" s="1"/>
  <c r="G59" i="14"/>
  <c r="G73" i="14" s="1"/>
  <c r="G57" i="14"/>
  <c r="G71" i="14" s="1"/>
  <c r="G62" i="14"/>
  <c r="G76" i="14" s="1"/>
  <c r="H30" i="14"/>
  <c r="H45" i="14" s="1"/>
  <c r="C61" i="16"/>
  <c r="C75" i="16" s="1"/>
  <c r="H24" i="14"/>
  <c r="H39" i="14" s="1"/>
  <c r="H23" i="14"/>
  <c r="H38" i="14" s="1"/>
  <c r="H25" i="14"/>
  <c r="H40" i="14" s="1"/>
  <c r="H26" i="14"/>
  <c r="H41" i="14" s="1"/>
  <c r="G64" i="14"/>
  <c r="G78" i="14" s="1"/>
  <c r="D69" i="14"/>
  <c r="D64" i="14"/>
  <c r="D78" i="14" s="1"/>
  <c r="D60" i="14"/>
  <c r="D74" i="14" s="1"/>
  <c r="D62" i="14"/>
  <c r="D76" i="14" s="1"/>
  <c r="D56" i="14"/>
  <c r="D70" i="14" s="1"/>
  <c r="D65" i="14"/>
  <c r="D79" i="14" s="1"/>
  <c r="D63" i="14"/>
  <c r="D77" i="14" s="1"/>
  <c r="D58" i="14"/>
  <c r="D72" i="14" s="1"/>
  <c r="D59" i="14"/>
  <c r="D73" i="14" s="1"/>
  <c r="F64" i="16"/>
  <c r="F78" i="16" s="1"/>
  <c r="F61" i="16"/>
  <c r="F75" i="16" s="1"/>
  <c r="F60" i="16"/>
  <c r="F74" i="16" s="1"/>
  <c r="F62" i="16"/>
  <c r="F76" i="16" s="1"/>
  <c r="F65" i="16"/>
  <c r="F79" i="16" s="1"/>
  <c r="F69" i="16"/>
  <c r="F56" i="16"/>
  <c r="F70" i="16" s="1"/>
  <c r="K23" i="16"/>
  <c r="K38" i="16" s="1"/>
  <c r="K26" i="16"/>
  <c r="K41" i="16" s="1"/>
  <c r="K29" i="16"/>
  <c r="K44" i="16" s="1"/>
  <c r="K25" i="16"/>
  <c r="K40" i="16" s="1"/>
  <c r="K28" i="16"/>
  <c r="K43" i="16" s="1"/>
  <c r="K24" i="16"/>
  <c r="K39" i="16" s="1"/>
  <c r="K32" i="16"/>
  <c r="K47" i="16" s="1"/>
  <c r="K27" i="16"/>
  <c r="K42" i="16" s="1"/>
  <c r="K60" i="12"/>
  <c r="K74" i="12" s="1"/>
  <c r="F65" i="12"/>
  <c r="F79" i="12" s="1"/>
  <c r="D65" i="12"/>
  <c r="D79" i="12" s="1"/>
  <c r="D58" i="12"/>
  <c r="D72" i="12" s="1"/>
  <c r="D61" i="12"/>
  <c r="D75" i="12" s="1"/>
  <c r="J29" i="16"/>
  <c r="J44" i="16" s="1"/>
  <c r="K30" i="16"/>
  <c r="K45" i="16" s="1"/>
  <c r="L69" i="14"/>
  <c r="L61" i="14"/>
  <c r="L75" i="14" s="1"/>
  <c r="L62" i="14"/>
  <c r="L76" i="14" s="1"/>
  <c r="L57" i="14"/>
  <c r="L71" i="14" s="1"/>
  <c r="L60" i="14"/>
  <c r="L74" i="14" s="1"/>
  <c r="L59" i="14"/>
  <c r="L73" i="14" s="1"/>
  <c r="L64" i="14"/>
  <c r="L78" i="14" s="1"/>
  <c r="J64" i="16"/>
  <c r="J78" i="16" s="1"/>
  <c r="J56" i="16"/>
  <c r="J70" i="16" s="1"/>
  <c r="J65" i="16"/>
  <c r="J79" i="16" s="1"/>
  <c r="J60" i="16"/>
  <c r="J74" i="16" s="1"/>
  <c r="J62" i="16"/>
  <c r="J76" i="16" s="1"/>
  <c r="J69" i="16"/>
  <c r="J57" i="16"/>
  <c r="J71" i="16" s="1"/>
  <c r="J58" i="16"/>
  <c r="J72" i="16" s="1"/>
  <c r="J61" i="16"/>
  <c r="J75" i="16" s="1"/>
  <c r="G12" i="10"/>
  <c r="D5" i="22" s="1"/>
  <c r="I60" i="12"/>
  <c r="I74" i="12" s="1"/>
  <c r="I65" i="12"/>
  <c r="I79" i="12" s="1"/>
  <c r="G65" i="12"/>
  <c r="G79" i="12" s="1"/>
  <c r="D64" i="12"/>
  <c r="D78" i="12" s="1"/>
  <c r="H27" i="14"/>
  <c r="H42" i="14" s="1"/>
  <c r="H29" i="14"/>
  <c r="H44" i="14" s="1"/>
  <c r="H27" i="16"/>
  <c r="H42" i="16" s="1"/>
  <c r="H25" i="16"/>
  <c r="H40" i="16" s="1"/>
  <c r="H29" i="16"/>
  <c r="H44" i="16" s="1"/>
  <c r="H32" i="16"/>
  <c r="H47" i="16" s="1"/>
  <c r="E65" i="12"/>
  <c r="E79" i="12" s="1"/>
  <c r="F60" i="12"/>
  <c r="F74" i="12" s="1"/>
  <c r="C65" i="12"/>
  <c r="C79" i="12" s="1"/>
  <c r="E63" i="12"/>
  <c r="E77" i="12" s="1"/>
  <c r="D59" i="12"/>
  <c r="D73" i="12" s="1"/>
  <c r="J59" i="12"/>
  <c r="J73" i="12" s="1"/>
  <c r="C61" i="12"/>
  <c r="C75" i="12" s="1"/>
  <c r="D62" i="12"/>
  <c r="D76" i="12" s="1"/>
  <c r="F25" i="16"/>
  <c r="F40" i="16" s="1"/>
  <c r="F24" i="16"/>
  <c r="F39" i="16" s="1"/>
  <c r="F28" i="16"/>
  <c r="F43" i="16" s="1"/>
  <c r="F29" i="16"/>
  <c r="F44" i="16" s="1"/>
  <c r="F23" i="16"/>
  <c r="F38" i="16" s="1"/>
  <c r="F30" i="16"/>
  <c r="F45" i="16" s="1"/>
  <c r="E60" i="12"/>
  <c r="E74" i="12" s="1"/>
  <c r="K58" i="12"/>
  <c r="K72" i="12" s="1"/>
  <c r="D63" i="12"/>
  <c r="D77" i="12" s="1"/>
  <c r="E62" i="16"/>
  <c r="E76" i="16" s="1"/>
  <c r="E63" i="16"/>
  <c r="E77" i="16" s="1"/>
  <c r="E65" i="16"/>
  <c r="E79" i="16" s="1"/>
  <c r="E64" i="16"/>
  <c r="E78" i="16" s="1"/>
  <c r="E69" i="16"/>
  <c r="E57" i="16"/>
  <c r="E71" i="16" s="1"/>
  <c r="E56" i="16"/>
  <c r="E70" i="16" s="1"/>
  <c r="E61" i="16"/>
  <c r="E75" i="16" s="1"/>
  <c r="E59" i="16"/>
  <c r="E73" i="16" s="1"/>
  <c r="E60" i="16"/>
  <c r="E74" i="16" s="1"/>
  <c r="C64" i="16"/>
  <c r="C78" i="16" s="1"/>
  <c r="C63" i="16"/>
  <c r="C77" i="16" s="1"/>
  <c r="C59" i="16"/>
  <c r="C73" i="16" s="1"/>
  <c r="C57" i="16"/>
  <c r="C71" i="16" s="1"/>
  <c r="C69" i="16"/>
  <c r="C60" i="16"/>
  <c r="C74" i="16" s="1"/>
  <c r="C65" i="16"/>
  <c r="C79" i="16" s="1"/>
  <c r="J23" i="16"/>
  <c r="J38" i="16" s="1"/>
  <c r="J31" i="16"/>
  <c r="J46" i="16" s="1"/>
  <c r="J25" i="16"/>
  <c r="J40" i="16" s="1"/>
  <c r="C62" i="16"/>
  <c r="C76" i="16" s="1"/>
  <c r="L58" i="12"/>
  <c r="L72" i="12" s="1"/>
  <c r="G63" i="12"/>
  <c r="G77" i="12" s="1"/>
  <c r="E62" i="12"/>
  <c r="E76" i="12" s="1"/>
  <c r="E56" i="12"/>
  <c r="E70" i="12" s="1"/>
  <c r="L64" i="12"/>
  <c r="L78" i="12" s="1"/>
  <c r="F57" i="12"/>
  <c r="F71" i="12" s="1"/>
  <c r="G59" i="12"/>
  <c r="G73" i="12" s="1"/>
  <c r="J64" i="12"/>
  <c r="J78" i="12" s="1"/>
  <c r="F32" i="14"/>
  <c r="F47" i="14" s="1"/>
  <c r="K61" i="12"/>
  <c r="K75" i="12" s="1"/>
  <c r="G62" i="12"/>
  <c r="G76" i="12" s="1"/>
  <c r="D56" i="12"/>
  <c r="D70" i="12" s="1"/>
  <c r="G58" i="12"/>
  <c r="G72" i="12" s="1"/>
  <c r="E64" i="12"/>
  <c r="E78" i="12" s="1"/>
  <c r="L57" i="12"/>
  <c r="L71" i="12" s="1"/>
  <c r="C10" i="23"/>
  <c r="C9" i="23"/>
  <c r="C12" i="23"/>
  <c r="K10" i="23"/>
  <c r="K9" i="23"/>
  <c r="K11" i="23"/>
  <c r="K12" i="23"/>
  <c r="K57" i="14"/>
  <c r="K71" i="14" s="1"/>
  <c r="K69" i="14"/>
  <c r="K65" i="14"/>
  <c r="K79" i="14" s="1"/>
  <c r="K58" i="14"/>
  <c r="K72" i="14" s="1"/>
  <c r="K60" i="14"/>
  <c r="K74" i="14" s="1"/>
  <c r="K62" i="14"/>
  <c r="K76" i="14" s="1"/>
  <c r="K59" i="14"/>
  <c r="K73" i="14" s="1"/>
  <c r="K63" i="14"/>
  <c r="K77" i="14" s="1"/>
  <c r="E61" i="12"/>
  <c r="E75" i="12" s="1"/>
  <c r="H60" i="16"/>
  <c r="H74" i="16" s="1"/>
  <c r="H56" i="16"/>
  <c r="H70" i="16" s="1"/>
  <c r="H62" i="16"/>
  <c r="H76" i="16" s="1"/>
  <c r="H65" i="16"/>
  <c r="H79" i="16" s="1"/>
  <c r="H69" i="16"/>
  <c r="H57" i="16"/>
  <c r="H71" i="16" s="1"/>
  <c r="H64" i="16"/>
  <c r="H78" i="16" s="1"/>
  <c r="H58" i="16"/>
  <c r="H72" i="16" s="1"/>
  <c r="H59" i="16"/>
  <c r="H73" i="16" s="1"/>
  <c r="H63" i="16"/>
  <c r="H77" i="16" s="1"/>
  <c r="J57" i="12"/>
  <c r="J71" i="12" s="1"/>
  <c r="E57" i="12"/>
  <c r="E71" i="12" s="1"/>
  <c r="J62" i="12"/>
  <c r="J76" i="12" s="1"/>
  <c r="L62" i="12"/>
  <c r="L76" i="12" s="1"/>
  <c r="F62" i="12"/>
  <c r="F76" i="12" s="1"/>
  <c r="K56" i="12"/>
  <c r="K70" i="12" s="1"/>
  <c r="D69" i="16"/>
  <c r="D63" i="16"/>
  <c r="D77" i="16" s="1"/>
  <c r="D65" i="16"/>
  <c r="D79" i="16" s="1"/>
  <c r="D60" i="16"/>
  <c r="D74" i="16" s="1"/>
  <c r="D62" i="16"/>
  <c r="D76" i="16" s="1"/>
  <c r="D58" i="16"/>
  <c r="D72" i="16" s="1"/>
  <c r="D64" i="16"/>
  <c r="D78" i="16" s="1"/>
  <c r="D56" i="16"/>
  <c r="D70" i="16" s="1"/>
  <c r="D59" i="16"/>
  <c r="D73" i="16" s="1"/>
  <c r="D30" i="16"/>
  <c r="D45" i="16" s="1"/>
  <c r="D27" i="16"/>
  <c r="D42" i="16" s="1"/>
  <c r="D26" i="16"/>
  <c r="D41" i="16" s="1"/>
  <c r="D28" i="16"/>
  <c r="D43" i="16" s="1"/>
  <c r="D23" i="16"/>
  <c r="D38" i="16" s="1"/>
  <c r="D29" i="16"/>
  <c r="D44" i="16" s="1"/>
  <c r="D32" i="16"/>
  <c r="D47" i="16" s="1"/>
  <c r="D31" i="16"/>
  <c r="D46" i="16" s="1"/>
  <c r="D25" i="16"/>
  <c r="D40" i="16" s="1"/>
  <c r="D9" i="23"/>
  <c r="D10" i="23"/>
  <c r="D12" i="23"/>
  <c r="L56" i="16"/>
  <c r="L70" i="16" s="1"/>
  <c r="L59" i="16"/>
  <c r="L73" i="16" s="1"/>
  <c r="L60" i="16"/>
  <c r="L74" i="16" s="1"/>
  <c r="L61" i="16"/>
  <c r="L75" i="16" s="1"/>
  <c r="L64" i="16"/>
  <c r="L78" i="16" s="1"/>
  <c r="L69" i="16"/>
  <c r="L63" i="16"/>
  <c r="L77" i="16" s="1"/>
  <c r="L58" i="16"/>
  <c r="L72" i="16" s="1"/>
  <c r="L62" i="16"/>
  <c r="L76" i="16" s="1"/>
  <c r="C11" i="23"/>
  <c r="J60" i="12"/>
  <c r="J74" i="12" s="1"/>
  <c r="G69" i="12"/>
  <c r="G64" i="12"/>
  <c r="G78" i="12" s="1"/>
  <c r="K65" i="12"/>
  <c r="K79" i="12" s="1"/>
  <c r="F58" i="12"/>
  <c r="F72" i="12" s="1"/>
  <c r="L63" i="12"/>
  <c r="L77" i="12" s="1"/>
  <c r="F63" i="12"/>
  <c r="F77" i="12" s="1"/>
  <c r="I59" i="12"/>
  <c r="I73" i="12" s="1"/>
  <c r="K59" i="12"/>
  <c r="K73" i="12" s="1"/>
  <c r="E59" i="12"/>
  <c r="E73" i="12" s="1"/>
  <c r="F64" i="12"/>
  <c r="F78" i="12" s="1"/>
  <c r="F29" i="14"/>
  <c r="F44" i="14" s="1"/>
  <c r="F27" i="14"/>
  <c r="F42" i="14" s="1"/>
  <c r="F24" i="14"/>
  <c r="F39" i="14" s="1"/>
  <c r="F28" i="14"/>
  <c r="F43" i="14" s="1"/>
  <c r="F31" i="14"/>
  <c r="F46" i="14" s="1"/>
  <c r="F23" i="14"/>
  <c r="F38" i="14" s="1"/>
  <c r="F30" i="14"/>
  <c r="F45" i="14" s="1"/>
  <c r="K61" i="14"/>
  <c r="K75" i="14" s="1"/>
  <c r="F61" i="12"/>
  <c r="F75" i="12" s="1"/>
  <c r="H60" i="12"/>
  <c r="H74" i="12" s="1"/>
  <c r="H69" i="12"/>
  <c r="D61" i="16"/>
  <c r="D75" i="16" s="1"/>
  <c r="H69" i="14"/>
  <c r="H58" i="14"/>
  <c r="H72" i="14" s="1"/>
  <c r="H62" i="14"/>
  <c r="H76" i="14" s="1"/>
  <c r="H65" i="14"/>
  <c r="H79" i="14" s="1"/>
  <c r="H64" i="14"/>
  <c r="H78" i="14" s="1"/>
  <c r="H59" i="14"/>
  <c r="H73" i="14" s="1"/>
  <c r="H57" i="14"/>
  <c r="H71" i="14" s="1"/>
  <c r="H60" i="14"/>
  <c r="H74" i="14" s="1"/>
  <c r="H56" i="14"/>
  <c r="H70" i="14" s="1"/>
  <c r="H63" i="14"/>
  <c r="H77" i="14" s="1"/>
  <c r="H57" i="12"/>
  <c r="H71" i="12" s="1"/>
  <c r="H62" i="12"/>
  <c r="H76" i="12" s="1"/>
  <c r="C62" i="12"/>
  <c r="C76" i="12" s="1"/>
  <c r="G56" i="12"/>
  <c r="G70" i="12" s="1"/>
  <c r="J56" i="12"/>
  <c r="J70" i="12" s="1"/>
  <c r="G10" i="23"/>
  <c r="G9" i="23"/>
  <c r="G12" i="23"/>
  <c r="G11" i="23"/>
  <c r="H9" i="23"/>
  <c r="H10" i="23"/>
  <c r="H11" i="23"/>
  <c r="H12" i="23"/>
  <c r="J10" i="23"/>
  <c r="J9" i="23"/>
  <c r="J12" i="23"/>
  <c r="J11" i="23"/>
  <c r="I9" i="23"/>
  <c r="I10" i="23"/>
  <c r="I11" i="23"/>
  <c r="E10" i="23"/>
  <c r="D13" i="23" s="1"/>
  <c r="E9" i="23"/>
  <c r="F9" i="23"/>
  <c r="F10" i="23"/>
  <c r="F11" i="23"/>
  <c r="L9" i="23"/>
  <c r="L10" i="23"/>
  <c r="L12" i="23"/>
  <c r="L11" i="23"/>
  <c r="C60" i="12"/>
  <c r="C74" i="12" s="1"/>
  <c r="J65" i="12"/>
  <c r="J79" i="12" s="1"/>
  <c r="L60" i="12"/>
  <c r="L74" i="12" s="1"/>
  <c r="L69" i="12"/>
  <c r="I58" i="12"/>
  <c r="I72" i="12" s="1"/>
  <c r="C58" i="12"/>
  <c r="C72" i="12" s="1"/>
  <c r="I63" i="12"/>
  <c r="I77" i="12" s="1"/>
  <c r="L57" i="16"/>
  <c r="L71" i="16" s="1"/>
  <c r="L59" i="12"/>
  <c r="L73" i="12" s="1"/>
  <c r="C64" i="12"/>
  <c r="C78" i="12" s="1"/>
  <c r="I64" i="12"/>
  <c r="I78" i="12" s="1"/>
  <c r="B9" i="23"/>
  <c r="B10" i="23"/>
  <c r="B11" i="23"/>
  <c r="B12" i="23"/>
  <c r="J61" i="12"/>
  <c r="J75" i="12" s="1"/>
  <c r="L61" i="12"/>
  <c r="L75" i="12" s="1"/>
  <c r="J24" i="14"/>
  <c r="J39" i="14" s="1"/>
  <c r="J29" i="14"/>
  <c r="J44" i="14" s="1"/>
  <c r="J25" i="14"/>
  <c r="J40" i="14" s="1"/>
  <c r="J28" i="14"/>
  <c r="J43" i="14" s="1"/>
  <c r="J23" i="14"/>
  <c r="J38" i="14" s="1"/>
  <c r="J27" i="14"/>
  <c r="J42" i="14" s="1"/>
  <c r="J31" i="14"/>
  <c r="J46" i="14" s="1"/>
  <c r="J32" i="14"/>
  <c r="J47" i="14" s="1"/>
  <c r="J26" i="14"/>
  <c r="J41" i="14" s="1"/>
  <c r="G57" i="12"/>
  <c r="G71" i="12" s="1"/>
  <c r="K57" i="12"/>
  <c r="K71" i="12" s="1"/>
  <c r="I57" i="12"/>
  <c r="I71" i="12" s="1"/>
  <c r="C57" i="12"/>
  <c r="C71" i="12" s="1"/>
  <c r="K62" i="12"/>
  <c r="K76" i="12" s="1"/>
  <c r="I56" i="12"/>
  <c r="I70" i="12" s="1"/>
  <c r="F56" i="12"/>
  <c r="F70" i="12" s="1"/>
  <c r="H13" i="23" l="1"/>
  <c r="J13" i="23"/>
  <c r="F13" i="23"/>
  <c r="E11" i="23"/>
  <c r="M12" i="23"/>
  <c r="M10" i="23"/>
  <c r="L13" i="23" s="1"/>
  <c r="J49" i="12"/>
  <c r="J51" i="12" s="1"/>
  <c r="B4" i="22" s="1"/>
  <c r="M9" i="23"/>
  <c r="J80" i="12"/>
  <c r="J82" i="12" s="1"/>
  <c r="J80" i="14"/>
  <c r="J82" i="14" s="1"/>
  <c r="J49" i="14"/>
  <c r="J51" i="14" s="1"/>
  <c r="B5" i="22" s="1"/>
  <c r="J80" i="16"/>
  <c r="J82" i="16" s="1"/>
  <c r="J49" i="16"/>
  <c r="J51" i="16" s="1"/>
  <c r="B6" i="22" s="1"/>
  <c r="B14" i="23" l="1"/>
  <c r="C4" i="22" s="1"/>
  <c r="F14" i="23"/>
  <c r="C5" i="22" s="1"/>
  <c r="J14" i="23"/>
  <c r="C6" i="22" s="1"/>
  <c r="E4" i="22" l="1"/>
  <c r="E6" i="22"/>
  <c r="E5" i="22"/>
</calcChain>
</file>

<file path=xl/sharedStrings.xml><?xml version="1.0" encoding="utf-8"?>
<sst xmlns="http://schemas.openxmlformats.org/spreadsheetml/2006/main" count="228" uniqueCount="85">
  <si>
    <t>№</t>
  </si>
  <si>
    <t>1.</t>
  </si>
  <si>
    <t>%</t>
  </si>
  <si>
    <t>2.</t>
  </si>
  <si>
    <t>3.</t>
  </si>
  <si>
    <t>Показатель</t>
  </si>
  <si>
    <t>Активы</t>
  </si>
  <si>
    <t xml:space="preserve"> </t>
  </si>
  <si>
    <t>Темп роста</t>
  </si>
  <si>
    <t>Таблица нарушений нормативных соотношений</t>
  </si>
  <si>
    <t>Число нарушений нормативных соотношений</t>
  </si>
  <si>
    <t>Число возможных соотношений</t>
  </si>
  <si>
    <t>Показатель эффективности по динамическому критерию</t>
  </si>
  <si>
    <t xml:space="preserve"> ПЛАН</t>
  </si>
  <si>
    <t>Прибыль до выплаты налогов</t>
  </si>
  <si>
    <t>Комиссионный доход</t>
  </si>
  <si>
    <t>Всего доходов</t>
  </si>
  <si>
    <t>Работающие активы</t>
  </si>
  <si>
    <t>Собственный капитал</t>
  </si>
  <si>
    <t>ФОТ</t>
  </si>
  <si>
    <t>ССЧ</t>
  </si>
  <si>
    <t>Накладные расходы</t>
  </si>
  <si>
    <t>Операционная прибыль до создания резервов</t>
  </si>
  <si>
    <t>Кредиты физическим лицам</t>
  </si>
  <si>
    <t>Кредиты МСБ</t>
  </si>
  <si>
    <t>Уровень кредитного риска с учетом РВП</t>
  </si>
  <si>
    <t>4.</t>
  </si>
  <si>
    <t>5.</t>
  </si>
  <si>
    <t>6.</t>
  </si>
  <si>
    <t>7.</t>
  </si>
  <si>
    <t>KPI_dynamic</t>
  </si>
  <si>
    <t>KPI_market</t>
  </si>
  <si>
    <t>KPI_static</t>
  </si>
  <si>
    <t>Indicator</t>
  </si>
  <si>
    <t>Сompany growth</t>
  </si>
  <si>
    <t>Market growth</t>
  </si>
  <si>
    <t>Actual</t>
  </si>
  <si>
    <t>Plan</t>
  </si>
  <si>
    <t>Atual</t>
  </si>
  <si>
    <t>KPI_total</t>
  </si>
  <si>
    <t>Period</t>
  </si>
  <si>
    <t>Weight</t>
  </si>
  <si>
    <t>Symbol</t>
  </si>
  <si>
    <t>Unit</t>
  </si>
  <si>
    <t>growth temp, %</t>
  </si>
  <si>
    <t>unit</t>
  </si>
  <si>
    <t>tousand rubles</t>
  </si>
  <si>
    <t>I1</t>
  </si>
  <si>
    <t>I2</t>
  </si>
  <si>
    <t>I3</t>
  </si>
  <si>
    <t>I4</t>
  </si>
  <si>
    <t>I5</t>
  </si>
  <si>
    <t>I6</t>
  </si>
  <si>
    <t>I7</t>
  </si>
  <si>
    <t>Bank</t>
  </si>
  <si>
    <t>Customer Indicator's</t>
  </si>
  <si>
    <t>Plant</t>
  </si>
  <si>
    <t>I8</t>
  </si>
  <si>
    <t>I9</t>
  </si>
  <si>
    <t>I10</t>
  </si>
  <si>
    <t>I11</t>
  </si>
  <si>
    <t>I12</t>
  </si>
  <si>
    <t>I13</t>
  </si>
  <si>
    <t>people</t>
  </si>
  <si>
    <t>Company growth</t>
  </si>
  <si>
    <t>The average growth</t>
  </si>
  <si>
    <t>Market effort on company growth</t>
  </si>
  <si>
    <t>Management effort on company growth</t>
  </si>
  <si>
    <t>KPI market</t>
  </si>
  <si>
    <t>Normative ratio’s of growth rates</t>
  </si>
  <si>
    <t>Actual ratio’s of growth rates</t>
  </si>
  <si>
    <t>Growth</t>
  </si>
  <si>
    <t>(1) - When indicator on the line should grow faster than indicator in the column</t>
  </si>
  <si>
    <t xml:space="preserve">(-1) - When indicator on the line should grow slower than indicator in the column </t>
  </si>
  <si>
    <t>(1) - When indicator on the line grow faster than indicator in the column</t>
  </si>
  <si>
    <t>(-1) - When indicator on the line grow slower than indicator in the column</t>
  </si>
  <si>
    <t>Ratio’s of growth rates divergence's from normative ones</t>
  </si>
  <si>
    <t xml:space="preserve">(1) - When there is no divergence of actual from normative </t>
  </si>
  <si>
    <t>Number of actual divergence’s from normative ratio's</t>
  </si>
  <si>
    <t>Number of maximum possible ratio’s</t>
  </si>
  <si>
    <t>KPI dynamic</t>
  </si>
  <si>
    <t>Валовая прибыль</t>
  </si>
  <si>
    <t>VBM metric: Economic profit (EBIT based)</t>
  </si>
  <si>
    <t>KPI static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</si>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</sst>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%"/>
    <numFmt numFmtId="166" formatCode="_([$€-2]* #,##0.00_);_([$€-2]* \(#,##0.00\);_([$€-2]* &quot;-&quot;??_)"/>
    <numFmt numFmtId="167" formatCode="_-* #,##0_р_._-;\-* #,##0_р_._-;_-* &quot;-&quot;??_р_._-;_-@_-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 Cyr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9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7" fillId="0" borderId="0">
      <protection locked="0"/>
    </xf>
    <xf numFmtId="0" fontId="8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18">
    <xf numFmtId="0" fontId="0" fillId="0" borderId="0" xfId="0"/>
    <xf numFmtId="0" fontId="4" fillId="0" borderId="0" xfId="0" applyFont="1" applyAlignment="1"/>
    <xf numFmtId="0" fontId="3" fillId="0" borderId="0" xfId="0" applyFo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4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Fill="1"/>
    <xf numFmtId="0" fontId="10" fillId="2" borderId="0" xfId="0" applyFont="1" applyFill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Fill="1" applyProtection="1"/>
    <xf numFmtId="3" fontId="10" fillId="0" borderId="0" xfId="0" applyNumberFormat="1" applyFont="1" applyProtection="1"/>
    <xf numFmtId="0" fontId="10" fillId="0" borderId="0" xfId="0" applyFont="1" applyAlignment="1" applyProtection="1">
      <alignment horizontal="left"/>
    </xf>
    <xf numFmtId="0" fontId="10" fillId="0" borderId="0" xfId="0" applyFont="1" applyBorder="1" applyProtection="1"/>
    <xf numFmtId="3" fontId="10" fillId="0" borderId="0" xfId="0" applyNumberFormat="1" applyFont="1" applyBorder="1" applyProtection="1"/>
    <xf numFmtId="165" fontId="10" fillId="0" borderId="0" xfId="1" applyNumberFormat="1" applyFont="1" applyBorder="1" applyProtection="1"/>
    <xf numFmtId="0" fontId="10" fillId="0" borderId="1" xfId="0" applyFont="1" applyBorder="1" applyAlignment="1" applyProtection="1">
      <alignment horizontal="center"/>
    </xf>
    <xf numFmtId="0" fontId="14" fillId="0" borderId="0" xfId="0" applyFont="1"/>
    <xf numFmtId="0" fontId="13" fillId="0" borderId="8" xfId="0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0" borderId="1" xfId="0" applyFont="1" applyBorder="1"/>
    <xf numFmtId="0" fontId="15" fillId="0" borderId="0" xfId="0" applyFont="1" applyFill="1" applyBorder="1" applyAlignment="1">
      <alignment horizontal="left" vertical="center" wrapText="1"/>
    </xf>
    <xf numFmtId="0" fontId="13" fillId="0" borderId="11" xfId="0" applyFont="1" applyBorder="1"/>
    <xf numFmtId="0" fontId="15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2" fontId="13" fillId="0" borderId="7" xfId="0" applyNumberFormat="1" applyFont="1" applyBorder="1" applyAlignment="1">
      <alignment horizontal="center"/>
    </xf>
    <xf numFmtId="0" fontId="9" fillId="0" borderId="0" xfId="0" applyFont="1"/>
    <xf numFmtId="0" fontId="16" fillId="3" borderId="1" xfId="0" applyFont="1" applyFill="1" applyBorder="1"/>
    <xf numFmtId="0" fontId="9" fillId="2" borderId="0" xfId="0" applyFont="1" applyFill="1"/>
    <xf numFmtId="0" fontId="3" fillId="2" borderId="0" xfId="0" applyFont="1" applyFill="1"/>
    <xf numFmtId="165" fontId="10" fillId="0" borderId="0" xfId="0" applyNumberFormat="1" applyFont="1"/>
    <xf numFmtId="0" fontId="14" fillId="0" borderId="0" xfId="0" applyFont="1" applyBorder="1"/>
    <xf numFmtId="0" fontId="9" fillId="0" borderId="0" xfId="0" applyFont="1"/>
    <xf numFmtId="165" fontId="13" fillId="0" borderId="5" xfId="1" applyNumberFormat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4" fontId="10" fillId="2" borderId="1" xfId="1" applyNumberFormat="1" applyFont="1" applyFill="1" applyBorder="1" applyAlignment="1" applyProtection="1">
      <alignment horizontal="center" vertical="center" wrapText="1"/>
    </xf>
    <xf numFmtId="4" fontId="20" fillId="2" borderId="1" xfId="1" applyNumberFormat="1" applyFont="1" applyFill="1" applyBorder="1" applyAlignment="1" applyProtection="1">
      <alignment horizontal="center" vertical="center" wrapText="1"/>
    </xf>
    <xf numFmtId="165" fontId="10" fillId="2" borderId="1" xfId="1" applyNumberFormat="1" applyFont="1" applyFill="1" applyBorder="1" applyAlignment="1" applyProtection="1">
      <alignment horizontal="center"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3" fontId="9" fillId="2" borderId="16" xfId="0" applyNumberFormat="1" applyFont="1" applyFill="1" applyBorder="1" applyAlignment="1">
      <alignment horizontal="center" vertical="center"/>
    </xf>
    <xf numFmtId="3" fontId="9" fillId="2" borderId="17" xfId="0" applyNumberFormat="1" applyFont="1" applyFill="1" applyBorder="1" applyAlignment="1">
      <alignment horizontal="center" vertical="center"/>
    </xf>
    <xf numFmtId="3" fontId="9" fillId="2" borderId="18" xfId="0" applyNumberFormat="1" applyFont="1" applyFill="1" applyBorder="1" applyAlignment="1">
      <alignment horizontal="center" vertical="center"/>
    </xf>
    <xf numFmtId="3" fontId="9" fillId="2" borderId="1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/>
    </xf>
    <xf numFmtId="167" fontId="9" fillId="0" borderId="0" xfId="19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165" fontId="9" fillId="0" borderId="1" xfId="1" applyNumberFormat="1" applyFont="1" applyFill="1" applyBorder="1" applyAlignment="1">
      <alignment horizontal="center" vertical="center"/>
    </xf>
    <xf numFmtId="165" fontId="9" fillId="0" borderId="1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 applyProtection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3" fontId="9" fillId="0" borderId="16" xfId="0" applyNumberFormat="1" applyFont="1" applyFill="1" applyBorder="1" applyAlignment="1">
      <alignment horizontal="center" vertical="center" wrapText="1"/>
    </xf>
    <xf numFmtId="3" fontId="9" fillId="0" borderId="17" xfId="0" applyNumberFormat="1" applyFont="1" applyFill="1" applyBorder="1" applyAlignment="1">
      <alignment horizontal="center" vertical="center" wrapText="1"/>
    </xf>
    <xf numFmtId="3" fontId="9" fillId="0" borderId="17" xfId="0" applyNumberFormat="1" applyFont="1" applyBorder="1" applyAlignment="1">
      <alignment horizontal="center" vertical="center"/>
    </xf>
    <xf numFmtId="3" fontId="9" fillId="2" borderId="26" xfId="0" applyNumberFormat="1" applyFont="1" applyFill="1" applyBorder="1" applyAlignment="1">
      <alignment horizontal="center" vertical="center" wrapText="1"/>
    </xf>
    <xf numFmtId="3" fontId="9" fillId="0" borderId="27" xfId="0" applyNumberFormat="1" applyFont="1" applyBorder="1" applyAlignment="1">
      <alignment horizontal="center" vertical="center"/>
    </xf>
    <xf numFmtId="165" fontId="9" fillId="2" borderId="26" xfId="1" applyNumberFormat="1" applyFont="1" applyFill="1" applyBorder="1" applyAlignment="1">
      <alignment horizontal="center" vertical="center" wrapText="1"/>
    </xf>
    <xf numFmtId="165" fontId="9" fillId="0" borderId="27" xfId="1" applyNumberFormat="1" applyFont="1" applyBorder="1" applyAlignment="1">
      <alignment horizontal="center" vertical="center"/>
    </xf>
    <xf numFmtId="3" fontId="9" fillId="2" borderId="27" xfId="0" applyNumberFormat="1" applyFont="1" applyFill="1" applyBorder="1" applyAlignment="1">
      <alignment horizontal="center" vertical="center" wrapText="1"/>
    </xf>
    <xf numFmtId="3" fontId="9" fillId="2" borderId="28" xfId="0" applyNumberFormat="1" applyFont="1" applyFill="1" applyBorder="1" applyAlignment="1">
      <alignment horizontal="center" vertical="center" wrapText="1"/>
    </xf>
    <xf numFmtId="3" fontId="9" fillId="2" borderId="29" xfId="0" applyNumberFormat="1" applyFont="1" applyFill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165" fontId="10" fillId="2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/>
    <xf numFmtId="0" fontId="23" fillId="0" borderId="1" xfId="0" applyFont="1" applyFill="1" applyBorder="1" applyAlignment="1">
      <alignment horizontal="center" vertical="center" wrapText="1"/>
    </xf>
    <xf numFmtId="0" fontId="23" fillId="0" borderId="11" xfId="0" applyFont="1" applyBorder="1"/>
    <xf numFmtId="0" fontId="23" fillId="0" borderId="12" xfId="0" applyFont="1" applyBorder="1"/>
    <xf numFmtId="165" fontId="23" fillId="0" borderId="1" xfId="0" applyNumberFormat="1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65" fontId="23" fillId="0" borderId="5" xfId="1" applyNumberFormat="1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3" fontId="0" fillId="0" borderId="0" xfId="0" applyNumberFormat="1"/>
    <xf numFmtId="165" fontId="0" fillId="0" borderId="4" xfId="0" applyNumberFormat="1" applyFont="1" applyBorder="1" applyAlignment="1">
      <alignment vertical="center"/>
    </xf>
    <xf numFmtId="10" fontId="0" fillId="0" borderId="4" xfId="0" applyNumberFormat="1" applyFont="1" applyBorder="1" applyAlignment="1">
      <alignment vertical="center"/>
    </xf>
    <xf numFmtId="2" fontId="0" fillId="0" borderId="4" xfId="0" applyNumberFormat="1" applyBorder="1" applyAlignment="1"/>
    <xf numFmtId="2" fontId="14" fillId="0" borderId="4" xfId="0" applyNumberFormat="1" applyFont="1" applyBorder="1" applyAlignment="1"/>
    <xf numFmtId="0" fontId="14" fillId="0" borderId="4" xfId="0" applyFont="1" applyBorder="1" applyAlignment="1">
      <alignment vertical="center"/>
    </xf>
    <xf numFmtId="0" fontId="14" fillId="0" borderId="4" xfId="0" applyFont="1" applyBorder="1" applyAlignment="1"/>
    <xf numFmtId="0" fontId="0" fillId="0" borderId="0" xfId="0" applyAlignment="1">
      <alignment horizontal="center" vertical="center" wrapText="1"/>
    </xf>
    <xf numFmtId="2" fontId="14" fillId="0" borderId="4" xfId="0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1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2" fillId="2" borderId="12" xfId="0" applyNumberFormat="1" applyFont="1" applyFill="1" applyBorder="1" applyAlignment="1" applyProtection="1">
      <alignment horizontal="center" vertical="center" wrapText="1"/>
    </xf>
    <xf numFmtId="0" fontId="20" fillId="2" borderId="3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3" fontId="9" fillId="2" borderId="32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5" fontId="10" fillId="4" borderId="1" xfId="1" applyNumberFormat="1" applyFont="1" applyFill="1" applyBorder="1" applyAlignment="1">
      <alignment horizontal="center" vertical="center"/>
    </xf>
    <xf numFmtId="3" fontId="0" fillId="0" borderId="1" xfId="0" applyNumberFormat="1" applyBorder="1"/>
    <xf numFmtId="0" fontId="0" fillId="0" borderId="1" xfId="0" applyBorder="1"/>
    <xf numFmtId="0" fontId="13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/>
    </xf>
    <xf numFmtId="0" fontId="12" fillId="4" borderId="1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2" fontId="14" fillId="4" borderId="9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49" fontId="10" fillId="4" borderId="1" xfId="0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5" fontId="12" fillId="2" borderId="4" xfId="1" applyNumberFormat="1" applyFont="1" applyFill="1" applyBorder="1" applyAlignment="1" applyProtection="1">
      <alignment horizontal="center" vertical="center" wrapText="1"/>
    </xf>
    <xf numFmtId="165" fontId="12" fillId="2" borderId="5" xfId="1" applyNumberFormat="1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10" fontId="12" fillId="4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2" fontId="21" fillId="3" borderId="6" xfId="0" applyNumberFormat="1" applyFont="1" applyFill="1" applyBorder="1" applyAlignment="1">
      <alignment horizontal="center"/>
    </xf>
    <xf numFmtId="2" fontId="21" fillId="3" borderId="5" xfId="0" applyNumberFormat="1" applyFont="1" applyFill="1" applyBorder="1" applyAlignment="1">
      <alignment horizontal="center"/>
    </xf>
    <xf numFmtId="0" fontId="15" fillId="0" borderId="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left"/>
    </xf>
    <xf numFmtId="0" fontId="21" fillId="3" borderId="8" xfId="0" applyFont="1" applyFill="1" applyBorder="1" applyAlignment="1">
      <alignment horizont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center"/>
    </xf>
    <xf numFmtId="2" fontId="17" fillId="3" borderId="5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0" fillId="2" borderId="0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</cellXfs>
  <cellStyles count="20">
    <cellStyle name="Euro" xfId="2"/>
    <cellStyle name="PillarData" xfId="3"/>
    <cellStyle name="PillarData 2" xfId="4"/>
    <cellStyle name="PillarData_Акт_Пас_2007" xfId="5"/>
    <cellStyle name="PillarHeading" xfId="6"/>
    <cellStyle name="PillarHeading 2" xfId="7"/>
    <cellStyle name="PillarHeading_Акт_Пас_2007" xfId="8"/>
    <cellStyle name="PillarText" xfId="9"/>
    <cellStyle name="PillarText 2" xfId="10"/>
    <cellStyle name="PillarText_0108" xfId="11"/>
    <cellStyle name="PillarTotal" xfId="12"/>
    <cellStyle name="Обычный" xfId="0" builtinId="0"/>
    <cellStyle name="Обычный 2" xfId="13"/>
    <cellStyle name="Обычный 3" xfId="14"/>
    <cellStyle name="Процентный" xfId="1" builtinId="5"/>
    <cellStyle name="Процентный 2" xfId="15"/>
    <cellStyle name="Процентный 3" xfId="16"/>
    <cellStyle name="Финансовый" xfId="19" builtinId="3"/>
    <cellStyle name="Финансовый 2" xfId="17"/>
    <cellStyle name="Финансовый 3" xfId="18"/>
  </cellStyles>
  <dxfs count="0"/>
  <tableStyles count="0" defaultTableStyle="TableStyleMedium2" defaultPivotStyle="PivotStyleLight16"/>
  <colors>
    <mruColors>
      <color rgb="FFF50BC3"/>
      <color rgb="FFC4ECE2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26745387074927E-2"/>
          <c:y val="2.7745446402645785E-2"/>
          <c:w val="0.8903979271214123"/>
          <c:h val="0.81917967577304118"/>
        </c:manualLayout>
      </c:layout>
      <c:lineChart>
        <c:grouping val="standard"/>
        <c:varyColors val="0"/>
        <c:ser>
          <c:idx val="1"/>
          <c:order val="1"/>
          <c:tx>
            <c:strRef>
              <c:f>KPI_total!$F$3</c:f>
              <c:strCache>
                <c:ptCount val="1"/>
                <c:pt idx="0">
                  <c:v>VBM metric: Economic profit (EBIT based)</c:v>
                </c:pt>
              </c:strCache>
            </c:strRef>
          </c:tx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KPI_total!$F$4:$F$6</c:f>
              <c:numCache>
                <c:formatCode>#,##0</c:formatCode>
                <c:ptCount val="3"/>
                <c:pt idx="0">
                  <c:v>1839370.0744507518</c:v>
                </c:pt>
                <c:pt idx="1">
                  <c:v>1263667.7553272301</c:v>
                </c:pt>
                <c:pt idx="2">
                  <c:v>1947922.8446684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F9-4CCC-A8BD-2471C3F13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33120"/>
        <c:axId val="58134912"/>
      </c:lineChart>
      <c:lineChart>
        <c:grouping val="standard"/>
        <c:varyColors val="0"/>
        <c:ser>
          <c:idx val="0"/>
          <c:order val="0"/>
          <c:tx>
            <c:strRef>
              <c:f>KPI_total!$E$3</c:f>
              <c:strCache>
                <c:ptCount val="1"/>
                <c:pt idx="0">
                  <c:v>KPI_total</c:v>
                </c:pt>
              </c:strCache>
            </c:strRef>
          </c:tx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KPI_total!$E$4:$E$6</c:f>
              <c:numCache>
                <c:formatCode>0.00</c:formatCode>
                <c:ptCount val="3"/>
                <c:pt idx="0">
                  <c:v>20</c:v>
                </c:pt>
                <c:pt idx="1">
                  <c:v>39.862664572158451</c:v>
                </c:pt>
                <c:pt idx="2">
                  <c:v>50.784644194833945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F9-4CCC-A8BD-2471C3F13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37984"/>
        <c:axId val="58136448"/>
      </c:lineChart>
      <c:catAx>
        <c:axId val="581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134912"/>
        <c:crosses val="autoZero"/>
        <c:auto val="1"/>
        <c:lblAlgn val="ctr"/>
        <c:lblOffset val="100"/>
        <c:noMultiLvlLbl val="0"/>
      </c:catAx>
      <c:valAx>
        <c:axId val="58134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ru-RU"/>
          </a:p>
        </c:txPr>
        <c:crossAx val="58133120"/>
        <c:crosses val="autoZero"/>
        <c:crossBetween val="between"/>
      </c:valAx>
      <c:valAx>
        <c:axId val="581364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ru-RU"/>
          </a:p>
        </c:txPr>
        <c:crossAx val="58137984"/>
        <c:crosses val="max"/>
        <c:crossBetween val="between"/>
      </c:valAx>
      <c:catAx>
        <c:axId val="5813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3644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KPI_total!$F$3</c:f>
              <c:strCache>
                <c:ptCount val="1"/>
                <c:pt idx="0">
                  <c:v>VBM metric: Economic profit (EBIT based)</c:v>
                </c:pt>
              </c:strCache>
            </c:strRef>
          </c:tx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KPI_total!$F$4:$F$6</c:f>
              <c:numCache>
                <c:formatCode>#,##0</c:formatCode>
                <c:ptCount val="3"/>
                <c:pt idx="0">
                  <c:v>1839370.0744507518</c:v>
                </c:pt>
                <c:pt idx="1">
                  <c:v>1263667.7553272301</c:v>
                </c:pt>
                <c:pt idx="2">
                  <c:v>1947922.8446684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D9-41BF-8D03-D6BDA36D0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89696"/>
        <c:axId val="58191232"/>
      </c:lineChart>
      <c:lineChart>
        <c:grouping val="standard"/>
        <c:varyColors val="0"/>
        <c:ser>
          <c:idx val="0"/>
          <c:order val="0"/>
          <c:tx>
            <c:strRef>
              <c:f>KPI_total!$C$3</c:f>
              <c:strCache>
                <c:ptCount val="1"/>
                <c:pt idx="0">
                  <c:v>KPI_market</c:v>
                </c:pt>
              </c:strCache>
            </c:strRef>
          </c:tx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KPI_total!$C$4:$C$6</c:f>
              <c:numCache>
                <c:formatCode>0.0%</c:formatCode>
                <c:ptCount val="3"/>
                <c:pt idx="0">
                  <c:v>0</c:v>
                </c:pt>
                <c:pt idx="1">
                  <c:v>0.61810215938697555</c:v>
                </c:pt>
                <c:pt idx="2">
                  <c:v>0.67909488140057395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D9-41BF-8D03-D6BDA36D0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94560"/>
        <c:axId val="58193024"/>
      </c:lineChart>
      <c:catAx>
        <c:axId val="5818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ru-RU"/>
          </a:p>
        </c:txPr>
        <c:crossAx val="58191232"/>
        <c:crosses val="autoZero"/>
        <c:auto val="1"/>
        <c:lblAlgn val="ctr"/>
        <c:lblOffset val="100"/>
        <c:noMultiLvlLbl val="0"/>
      </c:catAx>
      <c:valAx>
        <c:axId val="581912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8189696"/>
        <c:crosses val="autoZero"/>
        <c:crossBetween val="between"/>
      </c:valAx>
      <c:valAx>
        <c:axId val="5819302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8194560"/>
        <c:crosses val="max"/>
        <c:crossBetween val="between"/>
      </c:valAx>
      <c:catAx>
        <c:axId val="5819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9302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baseline="0">
          <a:solidFill>
            <a:schemeClr val="bg1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KPI_total!$F$3</c:f>
              <c:strCache>
                <c:ptCount val="1"/>
                <c:pt idx="0">
                  <c:v>VBM metric: Economic profit (EBIT based)</c:v>
                </c:pt>
              </c:strCache>
            </c:strRef>
          </c:tx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KPI_total!$F$4:$F$6</c:f>
              <c:numCache>
                <c:formatCode>#,##0</c:formatCode>
                <c:ptCount val="3"/>
                <c:pt idx="0">
                  <c:v>1839370.0744507518</c:v>
                </c:pt>
                <c:pt idx="1">
                  <c:v>1263667.7553272301</c:v>
                </c:pt>
                <c:pt idx="2">
                  <c:v>1947922.8446684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94-4FF0-A86B-49025E3EF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19712"/>
        <c:axId val="58821248"/>
      </c:lineChart>
      <c:lineChart>
        <c:grouping val="standard"/>
        <c:varyColors val="0"/>
        <c:ser>
          <c:idx val="0"/>
          <c:order val="0"/>
          <c:tx>
            <c:strRef>
              <c:f>KPI_total!$B$3</c:f>
              <c:strCache>
                <c:ptCount val="1"/>
                <c:pt idx="0">
                  <c:v>KPI_dynamic</c:v>
                </c:pt>
              </c:strCache>
            </c:strRef>
          </c:tx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KPI_total!$B$4:$B$6</c:f>
              <c:numCache>
                <c:formatCode>0.0%</c:formatCode>
                <c:ptCount val="3"/>
                <c:pt idx="0">
                  <c:v>0.6</c:v>
                </c:pt>
                <c:pt idx="1">
                  <c:v>0.57777777777777772</c:v>
                </c:pt>
                <c:pt idx="2">
                  <c:v>0.84444444444444444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94-4FF0-A86B-49025E3EF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36864"/>
        <c:axId val="58835328"/>
      </c:lineChart>
      <c:catAx>
        <c:axId val="5881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821248"/>
        <c:crosses val="autoZero"/>
        <c:auto val="1"/>
        <c:lblAlgn val="ctr"/>
        <c:lblOffset val="100"/>
        <c:noMultiLvlLbl val="0"/>
      </c:catAx>
      <c:valAx>
        <c:axId val="58821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ru-RU"/>
          </a:p>
        </c:txPr>
        <c:crossAx val="58819712"/>
        <c:crosses val="autoZero"/>
        <c:crossBetween val="between"/>
      </c:valAx>
      <c:valAx>
        <c:axId val="5883532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bg1"/>
                </a:solidFill>
              </a:defRPr>
            </a:pPr>
            <a:endParaRPr lang="ru-RU"/>
          </a:p>
        </c:txPr>
        <c:crossAx val="58836864"/>
        <c:crosses val="max"/>
        <c:crossBetween val="between"/>
      </c:valAx>
      <c:catAx>
        <c:axId val="5883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835328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092628832354858E-2"/>
          <c:y val="4.6446014489654519E-2"/>
          <c:w val="0.81145353406166698"/>
          <c:h val="0.82925900898974436"/>
        </c:manualLayout>
      </c:layout>
      <c:lineChart>
        <c:grouping val="standard"/>
        <c:varyColors val="0"/>
        <c:ser>
          <c:idx val="5"/>
          <c:order val="4"/>
          <c:tx>
            <c:strRef>
              <c:f>KPI_total!$F$3</c:f>
              <c:strCache>
                <c:ptCount val="1"/>
                <c:pt idx="0">
                  <c:v>VBM metric: Economic profit (EBIT based)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KPI_total!$F$4:$F$6</c:f>
              <c:numCache>
                <c:formatCode>#,##0</c:formatCode>
                <c:ptCount val="3"/>
                <c:pt idx="0">
                  <c:v>1839370.0744507518</c:v>
                </c:pt>
                <c:pt idx="1">
                  <c:v>1263667.7553272301</c:v>
                </c:pt>
                <c:pt idx="2">
                  <c:v>1947922.8446684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E4-4738-81BC-E92D0B036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41440"/>
        <c:axId val="58942976"/>
      </c:lineChart>
      <c:lineChart>
        <c:grouping val="standard"/>
        <c:varyColors val="0"/>
        <c:ser>
          <c:idx val="1"/>
          <c:order val="0"/>
          <c:tx>
            <c:strRef>
              <c:f>KPI_total!$B$3</c:f>
              <c:strCache>
                <c:ptCount val="1"/>
                <c:pt idx="0">
                  <c:v>KPI_dynamic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KPI_total!$B$4:$B$6</c:f>
              <c:numCache>
                <c:formatCode>0.0%</c:formatCode>
                <c:ptCount val="3"/>
                <c:pt idx="0">
                  <c:v>0.6</c:v>
                </c:pt>
                <c:pt idx="1">
                  <c:v>0.57777777777777772</c:v>
                </c:pt>
                <c:pt idx="2">
                  <c:v>0.84444444444444444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E4-4738-81BC-E92D0B036906}"/>
            </c:ext>
          </c:extLst>
        </c:ser>
        <c:ser>
          <c:idx val="2"/>
          <c:order val="1"/>
          <c:tx>
            <c:strRef>
              <c:f>KPI_total!$C$3</c:f>
              <c:strCache>
                <c:ptCount val="1"/>
                <c:pt idx="0">
                  <c:v>KPI_market</c:v>
                </c:pt>
              </c:strCache>
            </c:strRef>
          </c:tx>
          <c:marker>
            <c:symbol val="none"/>
          </c:marker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KPI_total!$C$4:$C$6</c:f>
              <c:numCache>
                <c:formatCode>0.0%</c:formatCode>
                <c:ptCount val="3"/>
                <c:pt idx="0">
                  <c:v>0</c:v>
                </c:pt>
                <c:pt idx="1">
                  <c:v>0.61810215938697555</c:v>
                </c:pt>
                <c:pt idx="2">
                  <c:v>0.67909488140057395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6E4-4738-81BC-E92D0B036906}"/>
            </c:ext>
          </c:extLst>
        </c:ser>
        <c:ser>
          <c:idx val="3"/>
          <c:order val="2"/>
          <c:tx>
            <c:strRef>
              <c:f>KPI_total!$D$3</c:f>
              <c:strCache>
                <c:ptCount val="1"/>
                <c:pt idx="0">
                  <c:v>KPI_static</c:v>
                </c:pt>
              </c:strCache>
            </c:strRef>
          </c:tx>
          <c:marker>
            <c:symbol val="none"/>
          </c:marker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KPI_total!$D$4:$D$6</c:f>
              <c:numCache>
                <c:formatCode>0.00%</c:formatCode>
                <c:ptCount val="3"/>
                <c:pt idx="0">
                  <c:v>0.92937932333647366</c:v>
                </c:pt>
                <c:pt idx="1">
                  <c:v>0.94809883005061235</c:v>
                </c:pt>
                <c:pt idx="2">
                  <c:v>0.92059018493707012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6E4-4738-81BC-E92D0B036906}"/>
            </c:ext>
          </c:extLst>
        </c:ser>
        <c:ser>
          <c:idx val="4"/>
          <c:order val="3"/>
          <c:tx>
            <c:strRef>
              <c:f>KPI_total!$E$3</c:f>
              <c:strCache>
                <c:ptCount val="1"/>
                <c:pt idx="0">
                  <c:v>KPI_total</c:v>
                </c:pt>
              </c:strCache>
            </c:strRef>
          </c:tx>
          <c:spPr>
            <a:ln>
              <a:solidFill>
                <a:srgbClr val="F50BC3"/>
              </a:solidFill>
            </a:ln>
          </c:spPr>
          <c:marker>
            <c:symbol val="none"/>
          </c:marker>
          <c:cat>
            <c:numRef>
              <c:f>KPI_total!$A$4:$A$6</c:f>
              <c:numCache>
                <c:formatCode>General</c:formatCode>
                <c:ptCount val="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</c:numCache>
            </c:numRef>
          </c:cat>
          <c:val>
            <c:numRef>
              <c:f>KPI_total!$E$4:$E$6</c:f>
              <c:numCache>
                <c:formatCode>0.00</c:formatCode>
                <c:ptCount val="3"/>
                <c:pt idx="0">
                  <c:v>20</c:v>
                </c:pt>
                <c:pt idx="1">
                  <c:v>39.862664572158451</c:v>
                </c:pt>
                <c:pt idx="2">
                  <c:v>50.784644194833945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6E4-4738-81BC-E92D0B036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954496"/>
        <c:axId val="58944512"/>
      </c:lineChart>
      <c:catAx>
        <c:axId val="5894144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58942976"/>
        <c:crosses val="autoZero"/>
        <c:auto val="1"/>
        <c:lblAlgn val="ctr"/>
        <c:lblOffset val="100"/>
        <c:noMultiLvlLbl val="0"/>
      </c:catAx>
      <c:valAx>
        <c:axId val="58942976"/>
        <c:scaling>
          <c:orientation val="minMax"/>
        </c:scaling>
        <c:delete val="0"/>
        <c:axPos val="r"/>
        <c:majorGridlines/>
        <c:numFmt formatCode="#,##0" sourceLinked="1"/>
        <c:majorTickMark val="out"/>
        <c:minorTickMark val="none"/>
        <c:tickLblPos val="nextTo"/>
        <c:crossAx val="58941440"/>
        <c:crosses val="autoZero"/>
        <c:crossBetween val="between"/>
      </c:valAx>
      <c:valAx>
        <c:axId val="589445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8954496"/>
        <c:crosses val="max"/>
        <c:crossBetween val="between"/>
      </c:valAx>
      <c:catAx>
        <c:axId val="58954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94451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853440</xdr:colOff>
      <xdr:row>21</xdr:row>
      <xdr:rowOff>36974</xdr:rowOff>
    </xdr:from>
    <xdr:to>
      <xdr:col>14</xdr:col>
      <xdr:colOff>228600</xdr:colOff>
      <xdr:row>39</xdr:row>
      <xdr:rowOff>38100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855691</xdr:colOff>
      <xdr:row>9</xdr:row>
      <xdr:rowOff>138458</xdr:rowOff>
    </xdr:from>
    <xdr:to>
      <xdr:col>5</xdr:col>
      <xdr:colOff>624840</xdr:colOff>
      <xdr:row>21</xdr:row>
      <xdr:rowOff>38100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632460</xdr:colOff>
      <xdr:row>9</xdr:row>
      <xdr:rowOff>131793</xdr:rowOff>
    </xdr:from>
    <xdr:to>
      <xdr:col>14</xdr:col>
      <xdr:colOff>236220</xdr:colOff>
      <xdr:row>21</xdr:row>
      <xdr:rowOff>30481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295275</xdr:colOff>
      <xdr:row>27</xdr:row>
      <xdr:rowOff>154639</xdr:rowOff>
    </xdr:from>
    <xdr:to>
      <xdr:col>31</xdr:col>
      <xdr:colOff>158115</xdr:colOff>
      <xdr:row>55</xdr:row>
      <xdr:rowOff>137159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IT\ANALIZ\GRUP\010906\&#1085;&#1082;&#10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fb_cr_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\PLAN_2008\!TFB_STRATEG\00_00_&#1055;&#1088;&#1086;&#1077;&#1082;&#1090;&#1054;&#1092;&#1080;&#1089;&#1040;&#1089;&#1089;&#1080;&#1089;&#1090;\00_02_&#1048;&#1089;&#1093;&#1086;&#1076;&#1103;&#1097;&#1080;&#1077;\07_&#1055;&#1083;&#1072;&#1085;&#1041;&#1102;&#1076;&#1078;\arx_2005-05-25-17_20_56\BS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ALIT\&#1057;&#1054;&#1042;&#1045;&#1065;&#1040;&#1053;&#1048;&#1071;\&#1057;&#1086;&#1074;&#1077;&#1090;%20&#1076;&#1080;&#1088;&#1077;&#1082;&#1090;&#1086;&#1088;&#1086;&#1074;\!TFB_STRATEG\00_00_&#1055;&#1088;&#1086;&#1077;&#1082;&#1090;&#1054;&#1092;&#1080;&#1089;&#1040;&#1089;&#1089;&#1080;&#1089;&#1090;\00_02_&#1048;&#1089;&#1093;&#1086;&#1076;&#1103;&#1097;&#1080;&#1077;\07_&#1055;&#1083;&#1072;&#1085;&#1041;&#1102;&#1076;&#1078;\arx_2005-05-25-17_20_56\BS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ANALIT/ANALIZ/BASA/OTCHET/FIN/ofo_1-03/ofo_1-04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араметры"/>
    </sheetNames>
    <sheetDataSet>
      <sheetData sheetId="0"/>
      <sheetData sheetId="1" refreshError="1">
        <row r="1">
          <cell r="A1" t="str">
            <v>01.09.2006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Параметры"/>
      <sheetName val="кредитыТАПБ"/>
    </sheetNames>
    <sheetDataSet>
      <sheetData sheetId="0" refreshError="1"/>
      <sheetData sheetId="1" refreshError="1">
        <row r="1">
          <cell r="B1">
            <v>38657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рево"/>
      <sheetName val="Карта"/>
      <sheetName val="F"/>
      <sheetName val="C"/>
      <sheetName val="I"/>
      <sheetName val="L"/>
      <sheetName val="KPI"/>
      <sheetName val="KPI свод"/>
      <sheetName val="Балансировка"/>
      <sheetName val="Программа"/>
      <sheetName val="Программа свод"/>
      <sheetName val="Свод"/>
      <sheetName val="KPI list (длинный)"/>
      <sheetName val="KPI list (2)"/>
      <sheetName val="F."/>
      <sheetName val="С."/>
      <sheetName val="I."/>
      <sheetName val="L."/>
      <sheetName val="Blank"/>
      <sheetName val="ПП"/>
      <sheetName val="Блок УП"/>
      <sheetName val="PR"/>
      <sheetName val="ИТ"/>
      <sheetName val="Юр.упр"/>
      <sheetName val="ВК"/>
      <sheetName val="ГлБух"/>
      <sheetName val="ЗамИнв"/>
      <sheetName val="КБ"/>
      <sheetName val="РБ"/>
      <sheetName val="ВП"/>
      <sheetName val="ФронтО"/>
      <sheetName val="Планир"/>
      <sheetName val="АХ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рево"/>
      <sheetName val="Карта"/>
      <sheetName val="F"/>
      <sheetName val="C"/>
      <sheetName val="I"/>
      <sheetName val="L"/>
      <sheetName val="KPI"/>
      <sheetName val="KPI свод"/>
      <sheetName val="Балансировка"/>
      <sheetName val="Программа"/>
      <sheetName val="Программа свод"/>
      <sheetName val="Свод"/>
      <sheetName val="KPI list (длинный)"/>
      <sheetName val="KPI list (2)"/>
      <sheetName val="F."/>
      <sheetName val="С."/>
      <sheetName val="I."/>
      <sheetName val="L."/>
      <sheetName val="Blank"/>
      <sheetName val="ПП"/>
      <sheetName val="Блок УП"/>
      <sheetName val="PR"/>
      <sheetName val="ИТ"/>
      <sheetName val="Юр.упр"/>
      <sheetName val="ВК"/>
      <sheetName val="ГлБух"/>
      <sheetName val="ЗамИнв"/>
      <sheetName val="КБ"/>
      <sheetName val="РБ"/>
      <sheetName val="ВП"/>
      <sheetName val="ФронтО"/>
      <sheetName val="Планир"/>
      <sheetName val="АХ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 Ф 125 (Резервы)"/>
      <sheetName val="Svod_bal"/>
      <sheetName val="Simvola"/>
      <sheetName val="Per_chets"/>
      <sheetName val="Per_chets_S"/>
      <sheetName val="Prom_norm"/>
      <sheetName val="Prom_Simvola"/>
      <sheetName val="А10 0104"/>
      <sheetName val="кор-ки"/>
      <sheetName val="Ф 112"/>
      <sheetName val="А14 (с начала года)"/>
      <sheetName val="Ф 113"/>
      <sheetName val="Ф 110"/>
      <sheetName val="Ф 111"/>
      <sheetName val="Ф 114"/>
      <sheetName val="Диаграмма1"/>
      <sheetName val="Ф 1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3:G23"/>
  <sheetViews>
    <sheetView zoomScaleNormal="100" zoomScaleSheetLayoutView="100" workbookViewId="0">
      <selection activeCell="B25" sqref="B25"/>
    </sheetView>
  </sheetViews>
  <sheetFormatPr defaultColWidth="9.140625" defaultRowHeight="12.75" x14ac:dyDescent="0.2"/>
  <cols>
    <col min="1" max="1" width="9.140625" style="14"/>
    <col min="2" max="2" width="44.28515625" style="14" customWidth="1"/>
    <col min="3" max="3" width="34.28515625" style="14" bestFit="1" customWidth="1"/>
    <col min="4" max="4" width="16.5703125" style="15" customWidth="1"/>
    <col min="5" max="5" width="9.140625" style="15"/>
    <col min="6" max="6" width="9.7109375" style="14" bestFit="1" customWidth="1"/>
    <col min="7" max="7" width="10.7109375" style="14" bestFit="1" customWidth="1"/>
    <col min="8" max="16384" width="9.140625" style="14"/>
  </cols>
  <sheetData>
    <row r="3" spans="1:7" x14ac:dyDescent="0.2">
      <c r="A3" s="145" t="s">
        <v>42</v>
      </c>
      <c r="B3" s="148" t="s">
        <v>55</v>
      </c>
      <c r="C3" s="148"/>
      <c r="D3" s="146" t="s">
        <v>45</v>
      </c>
      <c r="E3" s="143" t="s">
        <v>83</v>
      </c>
      <c r="F3" s="143" t="s">
        <v>68</v>
      </c>
      <c r="G3" s="143" t="s">
        <v>80</v>
      </c>
    </row>
    <row r="4" spans="1:7" x14ac:dyDescent="0.2">
      <c r="A4" s="145"/>
      <c r="B4" s="128" t="s">
        <v>54</v>
      </c>
      <c r="C4" s="128" t="s">
        <v>56</v>
      </c>
      <c r="D4" s="146"/>
      <c r="E4" s="143"/>
      <c r="F4" s="143"/>
      <c r="G4" s="143"/>
    </row>
    <row r="5" spans="1:7" x14ac:dyDescent="0.2">
      <c r="A5" s="119" t="s">
        <v>47</v>
      </c>
      <c r="B5" s="76" t="s">
        <v>6</v>
      </c>
      <c r="C5" s="76" t="s">
        <v>6</v>
      </c>
      <c r="D5" s="76" t="s">
        <v>46</v>
      </c>
      <c r="E5" s="22" t="s">
        <v>84</v>
      </c>
      <c r="F5" s="22" t="s">
        <v>84</v>
      </c>
      <c r="G5" s="22" t="s">
        <v>84</v>
      </c>
    </row>
    <row r="6" spans="1:7" x14ac:dyDescent="0.2">
      <c r="A6" s="119" t="s">
        <v>48</v>
      </c>
      <c r="B6" s="76" t="s">
        <v>22</v>
      </c>
      <c r="C6" s="76" t="s">
        <v>81</v>
      </c>
      <c r="D6" s="76" t="s">
        <v>46</v>
      </c>
      <c r="E6" s="22" t="s">
        <v>84</v>
      </c>
      <c r="F6" s="22"/>
      <c r="G6" s="22" t="s">
        <v>84</v>
      </c>
    </row>
    <row r="7" spans="1:7" x14ac:dyDescent="0.2">
      <c r="A7" s="119" t="s">
        <v>49</v>
      </c>
      <c r="B7" s="76" t="s">
        <v>23</v>
      </c>
      <c r="C7" s="76" t="s">
        <v>23</v>
      </c>
      <c r="D7" s="76" t="s">
        <v>46</v>
      </c>
      <c r="E7" s="22" t="s">
        <v>84</v>
      </c>
      <c r="F7" s="22" t="s">
        <v>84</v>
      </c>
      <c r="G7" s="22"/>
    </row>
    <row r="8" spans="1:7" x14ac:dyDescent="0.2">
      <c r="A8" s="119" t="s">
        <v>50</v>
      </c>
      <c r="B8" s="76" t="s">
        <v>24</v>
      </c>
      <c r="C8" s="76" t="s">
        <v>24</v>
      </c>
      <c r="D8" s="76" t="s">
        <v>46</v>
      </c>
      <c r="E8" s="22" t="s">
        <v>84</v>
      </c>
      <c r="F8" s="22"/>
      <c r="G8" s="22"/>
    </row>
    <row r="9" spans="1:7" ht="25.5" x14ac:dyDescent="0.2">
      <c r="A9" s="119" t="s">
        <v>51</v>
      </c>
      <c r="B9" s="76" t="s">
        <v>25</v>
      </c>
      <c r="C9" s="76" t="s">
        <v>25</v>
      </c>
      <c r="D9" s="76" t="s">
        <v>2</v>
      </c>
      <c r="E9" s="22" t="s">
        <v>84</v>
      </c>
      <c r="F9" s="22"/>
      <c r="G9" s="22"/>
    </row>
    <row r="10" spans="1:7" x14ac:dyDescent="0.2">
      <c r="A10" s="119" t="s">
        <v>52</v>
      </c>
      <c r="B10" s="76" t="s">
        <v>15</v>
      </c>
      <c r="C10" s="76" t="s">
        <v>15</v>
      </c>
      <c r="D10" s="76" t="s">
        <v>46</v>
      </c>
      <c r="E10" s="22" t="s">
        <v>84</v>
      </c>
      <c r="F10" s="22"/>
      <c r="G10" s="22" t="s">
        <v>84</v>
      </c>
    </row>
    <row r="11" spans="1:7" x14ac:dyDescent="0.2">
      <c r="A11" s="119" t="s">
        <v>53</v>
      </c>
      <c r="B11" s="76" t="s">
        <v>21</v>
      </c>
      <c r="C11" s="76" t="s">
        <v>21</v>
      </c>
      <c r="D11" s="76" t="s">
        <v>46</v>
      </c>
      <c r="E11" s="22" t="s">
        <v>84</v>
      </c>
      <c r="F11" s="22"/>
      <c r="G11" s="22" t="s">
        <v>84</v>
      </c>
    </row>
    <row r="12" spans="1:7" x14ac:dyDescent="0.2">
      <c r="A12" s="119" t="s">
        <v>57</v>
      </c>
      <c r="B12" s="22" t="s">
        <v>14</v>
      </c>
      <c r="C12" s="135" t="s">
        <v>14</v>
      </c>
      <c r="D12" s="76" t="s">
        <v>46</v>
      </c>
      <c r="E12" s="22"/>
      <c r="F12" s="22"/>
      <c r="G12" s="22" t="s">
        <v>84</v>
      </c>
    </row>
    <row r="13" spans="1:7" x14ac:dyDescent="0.2">
      <c r="A13" s="119" t="s">
        <v>58</v>
      </c>
      <c r="B13" s="22" t="s">
        <v>16</v>
      </c>
      <c r="C13" s="135" t="s">
        <v>16</v>
      </c>
      <c r="D13" s="76" t="s">
        <v>46</v>
      </c>
      <c r="E13" s="22"/>
      <c r="F13" s="22"/>
      <c r="G13" s="22" t="s">
        <v>84</v>
      </c>
    </row>
    <row r="14" spans="1:7" ht="15.6" customHeight="1" x14ac:dyDescent="0.2">
      <c r="A14" s="119" t="s">
        <v>59</v>
      </c>
      <c r="B14" s="22" t="s">
        <v>17</v>
      </c>
      <c r="C14" s="76" t="s">
        <v>17</v>
      </c>
      <c r="D14" s="76" t="s">
        <v>46</v>
      </c>
      <c r="E14" s="22"/>
      <c r="F14" s="22"/>
      <c r="G14" s="22" t="s">
        <v>84</v>
      </c>
    </row>
    <row r="15" spans="1:7" x14ac:dyDescent="0.2">
      <c r="A15" s="119" t="s">
        <v>60</v>
      </c>
      <c r="B15" s="22" t="s">
        <v>18</v>
      </c>
      <c r="C15" s="76" t="s">
        <v>18</v>
      </c>
      <c r="D15" s="76" t="s">
        <v>46</v>
      </c>
      <c r="E15" s="22"/>
      <c r="F15" s="22"/>
      <c r="G15" s="22" t="s">
        <v>84</v>
      </c>
    </row>
    <row r="16" spans="1:7" x14ac:dyDescent="0.2">
      <c r="A16" s="119" t="s">
        <v>61</v>
      </c>
      <c r="B16" s="22" t="s">
        <v>19</v>
      </c>
      <c r="C16" s="76" t="s">
        <v>19</v>
      </c>
      <c r="D16" s="76" t="s">
        <v>46</v>
      </c>
      <c r="E16" s="22"/>
      <c r="F16" s="22"/>
      <c r="G16" s="22" t="s">
        <v>84</v>
      </c>
    </row>
    <row r="17" spans="1:7" x14ac:dyDescent="0.2">
      <c r="A17" s="119" t="s">
        <v>62</v>
      </c>
      <c r="B17" s="22" t="s">
        <v>20</v>
      </c>
      <c r="C17" s="76" t="s">
        <v>20</v>
      </c>
      <c r="D17" s="76" t="s">
        <v>63</v>
      </c>
      <c r="E17" s="22"/>
      <c r="F17" s="22"/>
      <c r="G17" s="22" t="s">
        <v>84</v>
      </c>
    </row>
    <row r="18" spans="1:7" ht="15.75" x14ac:dyDescent="0.2">
      <c r="C18" s="147"/>
      <c r="D18" s="147"/>
    </row>
    <row r="19" spans="1:7" ht="15.75" x14ac:dyDescent="0.2">
      <c r="C19" s="144"/>
      <c r="D19" s="144"/>
    </row>
    <row r="20" spans="1:7" ht="15.75" x14ac:dyDescent="0.2">
      <c r="C20" s="144"/>
      <c r="D20" s="144"/>
    </row>
    <row r="21" spans="1:7" ht="15.75" x14ac:dyDescent="0.2">
      <c r="C21" s="144"/>
      <c r="D21" s="144"/>
    </row>
    <row r="22" spans="1:7" ht="15.75" x14ac:dyDescent="0.2">
      <c r="C22" s="144"/>
      <c r="D22" s="144"/>
    </row>
    <row r="23" spans="1:7" ht="15.75" x14ac:dyDescent="0.2">
      <c r="C23" s="144"/>
      <c r="D23" s="144"/>
    </row>
  </sheetData>
  <mergeCells count="12">
    <mergeCell ref="G3:G4"/>
    <mergeCell ref="C23:D23"/>
    <mergeCell ref="A3:A4"/>
    <mergeCell ref="D3:D4"/>
    <mergeCell ref="E3:E4"/>
    <mergeCell ref="F3:F4"/>
    <mergeCell ref="C18:D18"/>
    <mergeCell ref="C19:D19"/>
    <mergeCell ref="C20:D20"/>
    <mergeCell ref="C21:D21"/>
    <mergeCell ref="C22:D22"/>
    <mergeCell ref="B3:C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</sheetPr>
  <dimension ref="A1:K36"/>
  <sheetViews>
    <sheetView zoomScale="70" zoomScaleNormal="70" zoomScaleSheetLayoutView="85" zoomScalePageLayoutView="75" workbookViewId="0">
      <selection activeCell="C45" sqref="C45"/>
    </sheetView>
  </sheetViews>
  <sheetFormatPr defaultColWidth="9.140625" defaultRowHeight="15.75" x14ac:dyDescent="0.25"/>
  <cols>
    <col min="1" max="1" width="19.42578125" style="43" customWidth="1"/>
    <col min="2" max="2" width="23" style="4" customWidth="1"/>
    <col min="3" max="3" width="20" style="4" bestFit="1" customWidth="1"/>
    <col min="4" max="4" width="16" style="4" bestFit="1" customWidth="1"/>
    <col min="5" max="5" width="13.85546875" style="4" bestFit="1" customWidth="1"/>
    <col min="6" max="6" width="15" style="4" customWidth="1"/>
    <col min="7" max="7" width="15.42578125" style="4" bestFit="1" customWidth="1"/>
    <col min="8" max="9" width="13.85546875" style="4" bestFit="1" customWidth="1"/>
    <col min="10" max="11" width="12.42578125" style="4" bestFit="1" customWidth="1"/>
    <col min="12" max="16384" width="9.140625" style="54"/>
  </cols>
  <sheetData>
    <row r="1" spans="1:11" s="61" customFormat="1" ht="47.45" customHeight="1" x14ac:dyDescent="0.3">
      <c r="A1" s="2"/>
      <c r="B1" s="40"/>
      <c r="C1" s="37"/>
      <c r="D1" s="2"/>
      <c r="E1" s="2"/>
      <c r="F1" s="2"/>
      <c r="G1" s="2"/>
      <c r="H1" s="2"/>
      <c r="I1" s="2"/>
      <c r="J1" s="2"/>
      <c r="K1" s="2"/>
    </row>
    <row r="2" spans="1:11" s="61" customFormat="1" ht="18.75" x14ac:dyDescent="0.3">
      <c r="A2" s="151" t="s">
        <v>32</v>
      </c>
      <c r="B2" s="151"/>
      <c r="C2" s="151"/>
      <c r="D2" s="151"/>
      <c r="E2" s="151"/>
      <c r="F2" s="151"/>
      <c r="G2" s="151"/>
      <c r="H2" s="151"/>
      <c r="I2" s="151"/>
      <c r="J2" s="1"/>
      <c r="K2" s="1"/>
    </row>
    <row r="3" spans="1:11" s="61" customFormat="1" ht="19.5" thickBot="1" x14ac:dyDescent="0.35">
      <c r="A3" s="2"/>
      <c r="B3" s="65"/>
      <c r="C3" s="65"/>
      <c r="D3" s="65"/>
      <c r="E3" s="65"/>
      <c r="F3" s="65"/>
      <c r="G3" s="65"/>
      <c r="H3" s="65"/>
      <c r="I3" s="65"/>
      <c r="J3" s="1"/>
      <c r="K3" s="1"/>
    </row>
    <row r="4" spans="1:11" ht="15.75" customHeight="1" x14ac:dyDescent="0.25">
      <c r="A4" s="152" t="s">
        <v>33</v>
      </c>
      <c r="B4" s="152" t="s">
        <v>43</v>
      </c>
      <c r="C4" s="167">
        <v>2014</v>
      </c>
      <c r="D4" s="168"/>
      <c r="E4" s="169">
        <v>2013</v>
      </c>
      <c r="F4" s="168"/>
      <c r="G4" s="169">
        <v>2012</v>
      </c>
      <c r="H4" s="168"/>
      <c r="I4" s="169">
        <v>2011</v>
      </c>
      <c r="J4" s="168"/>
      <c r="K4" s="54"/>
    </row>
    <row r="5" spans="1:11" s="122" customFormat="1" x14ac:dyDescent="0.25">
      <c r="A5" s="152"/>
      <c r="B5" s="152"/>
      <c r="C5" s="123" t="s">
        <v>37</v>
      </c>
      <c r="D5" s="53" t="s">
        <v>36</v>
      </c>
      <c r="E5" s="118" t="s">
        <v>37</v>
      </c>
      <c r="F5" s="53" t="s">
        <v>36</v>
      </c>
      <c r="G5" s="118" t="s">
        <v>37</v>
      </c>
      <c r="H5" s="53" t="s">
        <v>36</v>
      </c>
      <c r="I5" s="118" t="s">
        <v>37</v>
      </c>
      <c r="J5" s="53" t="s">
        <v>36</v>
      </c>
    </row>
    <row r="6" spans="1:11" x14ac:dyDescent="0.25">
      <c r="A6" s="115" t="str">
        <f>TransMatrix!A5</f>
        <v>I1</v>
      </c>
      <c r="B6" s="115" t="str">
        <f>TransMatrix!D5</f>
        <v>tousand rubles</v>
      </c>
      <c r="C6" s="124">
        <f>D32</f>
        <v>149603980.25300002</v>
      </c>
      <c r="D6" s="82">
        <f t="shared" ref="D6:J6" si="0">E32</f>
        <v>173284736.53099999</v>
      </c>
      <c r="E6" s="81">
        <f t="shared" si="0"/>
        <v>130554333.80896001</v>
      </c>
      <c r="F6" s="82">
        <f t="shared" si="0"/>
        <v>129045408.96700001</v>
      </c>
      <c r="G6" s="81">
        <f t="shared" si="0"/>
        <v>110960680.23502856</v>
      </c>
      <c r="H6" s="82">
        <f t="shared" si="0"/>
        <v>110020968.2</v>
      </c>
      <c r="I6" s="81">
        <f t="shared" si="0"/>
        <v>76659298.938000008</v>
      </c>
      <c r="J6" s="82">
        <f t="shared" si="0"/>
        <v>83788738.063999996</v>
      </c>
      <c r="K6" s="54"/>
    </row>
    <row r="7" spans="1:11" x14ac:dyDescent="0.25">
      <c r="A7" s="115" t="str">
        <f>TransMatrix!A6</f>
        <v>I2</v>
      </c>
      <c r="B7" s="115" t="str">
        <f>TransMatrix!D6</f>
        <v>tousand rubles</v>
      </c>
      <c r="C7" s="124">
        <f>D28</f>
        <v>6656446.445930914</v>
      </c>
      <c r="D7" s="82">
        <f t="shared" ref="D7:J7" si="1">E28</f>
        <v>6476905.3386399979</v>
      </c>
      <c r="E7" s="81">
        <f t="shared" si="1"/>
        <v>4821232.5898974026</v>
      </c>
      <c r="F7" s="82">
        <f t="shared" si="1"/>
        <v>4581323.2190499995</v>
      </c>
      <c r="G7" s="81">
        <f t="shared" si="1"/>
        <v>4465327.0546120862</v>
      </c>
      <c r="H7" s="82">
        <f t="shared" si="1"/>
        <v>4566926.1116899997</v>
      </c>
      <c r="I7" s="81">
        <f t="shared" si="1"/>
        <v>3301933.1090361676</v>
      </c>
      <c r="J7" s="82">
        <f t="shared" si="1"/>
        <v>2937924.0858800006</v>
      </c>
      <c r="K7" s="54"/>
    </row>
    <row r="8" spans="1:11" x14ac:dyDescent="0.25">
      <c r="A8" s="115" t="str">
        <f>TransMatrix!A7</f>
        <v>I3</v>
      </c>
      <c r="B8" s="115" t="str">
        <f>TransMatrix!D7</f>
        <v>tousand rubles</v>
      </c>
      <c r="C8" s="74">
        <v>35634343.649000004</v>
      </c>
      <c r="D8" s="83">
        <v>24763782.755999997</v>
      </c>
      <c r="E8" s="91">
        <v>30382404.154999997</v>
      </c>
      <c r="F8" s="83">
        <v>24730715.743999995</v>
      </c>
      <c r="G8" s="91">
        <v>23619119.403636754</v>
      </c>
      <c r="H8" s="83">
        <v>16716225.179999998</v>
      </c>
      <c r="I8" s="91">
        <v>10575201.045</v>
      </c>
      <c r="J8" s="83">
        <v>8217679.6520000016</v>
      </c>
      <c r="K8" s="54"/>
    </row>
    <row r="9" spans="1:11" x14ac:dyDescent="0.25">
      <c r="A9" s="115" t="str">
        <f>TransMatrix!A8</f>
        <v>I4</v>
      </c>
      <c r="B9" s="115" t="str">
        <f>TransMatrix!D8</f>
        <v>tousand rubles</v>
      </c>
      <c r="C9" s="125">
        <v>11122139.439999999</v>
      </c>
      <c r="D9" s="85">
        <v>8753866.6110000014</v>
      </c>
      <c r="E9" s="84">
        <v>11706043.475959999</v>
      </c>
      <c r="F9" s="85">
        <v>10197708.904999999</v>
      </c>
      <c r="G9" s="84">
        <v>9333637.8573161475</v>
      </c>
      <c r="H9" s="85">
        <v>7229269.9240000006</v>
      </c>
      <c r="I9" s="84">
        <v>5952601.9779999992</v>
      </c>
      <c r="J9" s="85">
        <v>3677271.5189999999</v>
      </c>
      <c r="K9" s="54"/>
    </row>
    <row r="10" spans="1:11" x14ac:dyDescent="0.25">
      <c r="A10" s="115" t="str">
        <f>TransMatrix!A9</f>
        <v>I5</v>
      </c>
      <c r="B10" s="115" t="str">
        <f>TransMatrix!D9</f>
        <v>%</v>
      </c>
      <c r="C10" s="126">
        <v>0.10490164385433397</v>
      </c>
      <c r="D10" s="87">
        <v>0.109013881912256</v>
      </c>
      <c r="E10" s="86">
        <v>9.2122261746381245E-2</v>
      </c>
      <c r="F10" s="87">
        <v>9.2811751746343735E-2</v>
      </c>
      <c r="G10" s="86">
        <v>8.6666774528596072E-2</v>
      </c>
      <c r="H10" s="87">
        <v>9.5216377340836642E-2</v>
      </c>
      <c r="I10" s="86">
        <v>0.10607789270331103</v>
      </c>
      <c r="J10" s="87">
        <v>9.9681520488156095E-2</v>
      </c>
      <c r="K10" s="54"/>
    </row>
    <row r="11" spans="1:11" x14ac:dyDescent="0.25">
      <c r="A11" s="115" t="str">
        <f>TransMatrix!A10</f>
        <v>I6</v>
      </c>
      <c r="B11" s="115" t="str">
        <f>TransMatrix!D10</f>
        <v>tousand rubles</v>
      </c>
      <c r="C11" s="125">
        <f>D29</f>
        <v>2672557.6800000002</v>
      </c>
      <c r="D11" s="88">
        <f t="shared" ref="D11:J11" si="2">E29</f>
        <v>2174185.5987499999</v>
      </c>
      <c r="E11" s="84">
        <f t="shared" si="2"/>
        <v>1877888.3317099998</v>
      </c>
      <c r="F11" s="88">
        <f t="shared" si="2"/>
        <v>1750461.1804899997</v>
      </c>
      <c r="G11" s="84">
        <f t="shared" si="2"/>
        <v>1214304.635</v>
      </c>
      <c r="H11" s="88">
        <f t="shared" si="2"/>
        <v>1069613.1931399999</v>
      </c>
      <c r="I11" s="84">
        <f t="shared" si="2"/>
        <v>732515.96299999999</v>
      </c>
      <c r="J11" s="88">
        <f t="shared" si="2"/>
        <v>699332.7125299999</v>
      </c>
      <c r="K11" s="54"/>
    </row>
    <row r="12" spans="1:11" ht="16.5" thickBot="1" x14ac:dyDescent="0.3">
      <c r="A12" s="115" t="str">
        <f>TransMatrix!A11</f>
        <v>I7</v>
      </c>
      <c r="B12" s="115" t="str">
        <f>TransMatrix!D11</f>
        <v>tousand rubles</v>
      </c>
      <c r="C12" s="127">
        <f>D36</f>
        <v>3319475.8219999992</v>
      </c>
      <c r="D12" s="90">
        <f t="shared" ref="D12:J12" si="3">E36</f>
        <v>2973029.7313700002</v>
      </c>
      <c r="E12" s="89">
        <f t="shared" si="3"/>
        <v>2989979.3250000002</v>
      </c>
      <c r="F12" s="90">
        <f t="shared" si="3"/>
        <v>2747724.6143500004</v>
      </c>
      <c r="G12" s="89">
        <f t="shared" si="3"/>
        <v>2634803.41</v>
      </c>
      <c r="H12" s="90">
        <f t="shared" si="3"/>
        <v>2278229.1598100006</v>
      </c>
      <c r="I12" s="89">
        <f t="shared" si="3"/>
        <v>1867373.3589999999</v>
      </c>
      <c r="J12" s="90">
        <f t="shared" si="3"/>
        <v>1586519.5652399999</v>
      </c>
      <c r="K12" s="54"/>
    </row>
    <row r="13" spans="1:11" x14ac:dyDescent="0.25">
      <c r="A13" s="64"/>
      <c r="B13" s="55"/>
      <c r="C13" s="55"/>
      <c r="D13" s="55"/>
      <c r="E13" s="68"/>
      <c r="F13" s="69"/>
      <c r="G13" s="70"/>
      <c r="H13" s="56"/>
      <c r="I13" s="54"/>
      <c r="J13" s="64"/>
      <c r="K13" s="64"/>
    </row>
    <row r="14" spans="1:11" ht="18.75" x14ac:dyDescent="0.3">
      <c r="A14" s="150" t="s">
        <v>31</v>
      </c>
      <c r="B14" s="150"/>
      <c r="C14" s="150"/>
      <c r="D14" s="150"/>
      <c r="E14" s="150"/>
      <c r="F14" s="150"/>
      <c r="G14" s="150"/>
      <c r="H14" s="150"/>
      <c r="I14" s="150"/>
      <c r="J14" s="64"/>
      <c r="K14" s="64"/>
    </row>
    <row r="15" spans="1:11" ht="18.75" x14ac:dyDescent="0.3">
      <c r="A15" s="54"/>
      <c r="B15" s="66"/>
      <c r="C15" s="66"/>
      <c r="D15" s="66"/>
      <c r="E15" s="66"/>
      <c r="F15" s="66"/>
      <c r="G15" s="66"/>
      <c r="H15" s="66"/>
      <c r="I15" s="66"/>
      <c r="J15" s="64"/>
      <c r="K15" s="64"/>
    </row>
    <row r="16" spans="1:11" x14ac:dyDescent="0.25">
      <c r="A16" s="153" t="s">
        <v>33</v>
      </c>
      <c r="B16" s="153"/>
      <c r="C16" s="154" t="s">
        <v>43</v>
      </c>
      <c r="D16" s="154">
        <v>2014</v>
      </c>
      <c r="E16" s="154"/>
      <c r="F16" s="154">
        <v>2013</v>
      </c>
      <c r="G16" s="154"/>
      <c r="H16" s="154">
        <v>2012</v>
      </c>
      <c r="I16" s="154"/>
      <c r="J16" s="154">
        <v>2011</v>
      </c>
      <c r="K16" s="154"/>
    </row>
    <row r="17" spans="1:11" x14ac:dyDescent="0.25">
      <c r="A17" s="153"/>
      <c r="B17" s="153"/>
      <c r="C17" s="154"/>
      <c r="D17" s="67" t="s">
        <v>37</v>
      </c>
      <c r="E17" s="53" t="s">
        <v>36</v>
      </c>
      <c r="F17" s="67" t="s">
        <v>37</v>
      </c>
      <c r="G17" s="53" t="s">
        <v>38</v>
      </c>
      <c r="H17" s="118" t="s">
        <v>37</v>
      </c>
      <c r="I17" s="53" t="s">
        <v>38</v>
      </c>
      <c r="J17" s="118" t="s">
        <v>37</v>
      </c>
      <c r="K17" s="53" t="s">
        <v>38</v>
      </c>
    </row>
    <row r="18" spans="1:11" x14ac:dyDescent="0.25">
      <c r="A18" s="153" t="s">
        <v>34</v>
      </c>
      <c r="B18" s="67" t="str">
        <f>TransMatrix!A5</f>
        <v>I1</v>
      </c>
      <c r="C18" s="67" t="s">
        <v>44</v>
      </c>
      <c r="D18" s="72">
        <f>D32/G32-1</f>
        <v>0.15931269039766716</v>
      </c>
      <c r="E18" s="72">
        <f>E32/G32-1</f>
        <v>0.34281984859541215</v>
      </c>
      <c r="F18" s="73">
        <f>F32/I32-1</f>
        <v>0.18663138440695892</v>
      </c>
      <c r="G18" s="72">
        <f>G32/I32-1</f>
        <v>0.17291650017491844</v>
      </c>
      <c r="H18" s="73">
        <f>H32/K32-1</f>
        <v>0.32429110163079367</v>
      </c>
      <c r="I18" s="72">
        <f>I32/K32-1</f>
        <v>0.31307584697078439</v>
      </c>
      <c r="J18" s="73" t="e">
        <f>J32/#REF!-1</f>
        <v>#REF!</v>
      </c>
      <c r="K18" s="72" t="e">
        <f>K32/#REF!-1</f>
        <v>#REF!</v>
      </c>
    </row>
    <row r="19" spans="1:11" x14ac:dyDescent="0.25">
      <c r="A19" s="153"/>
      <c r="B19" s="67" t="str">
        <f>TransMatrix!A7</f>
        <v>I3</v>
      </c>
      <c r="C19" s="118" t="s">
        <v>44</v>
      </c>
      <c r="D19" s="72">
        <f>C8/F8-1</f>
        <v>0.44089415032985357</v>
      </c>
      <c r="E19" s="72">
        <f>D8/F8-1</f>
        <v>1.3370826927248114E-3</v>
      </c>
      <c r="F19" s="73">
        <f>E8/H8-1</f>
        <v>0.81753977514916443</v>
      </c>
      <c r="G19" s="72">
        <f>F8/H8-1</f>
        <v>0.47944380251522789</v>
      </c>
      <c r="H19" s="73">
        <f>G8/J8-1</f>
        <v>1.8741835169844303</v>
      </c>
      <c r="I19" s="72">
        <f>H8/J8-1</f>
        <v>1.034178245915395</v>
      </c>
      <c r="J19" s="73" t="e">
        <f>I8/#REF!-1</f>
        <v>#REF!</v>
      </c>
      <c r="K19" s="72" t="e">
        <f>J8/#REF!-1</f>
        <v>#REF!</v>
      </c>
    </row>
    <row r="20" spans="1:11" x14ac:dyDescent="0.25">
      <c r="A20" s="153" t="s">
        <v>35</v>
      </c>
      <c r="B20" s="67" t="str">
        <f>TransMatrix!A5</f>
        <v>I1</v>
      </c>
      <c r="C20" s="118" t="s">
        <v>44</v>
      </c>
      <c r="D20" s="72">
        <v>0.16200000000000001</v>
      </c>
      <c r="E20" s="72">
        <v>0.35246929938520322</v>
      </c>
      <c r="F20" s="73">
        <v>0.16500000000000001</v>
      </c>
      <c r="G20" s="72">
        <v>0.15983599436757778</v>
      </c>
      <c r="H20" s="73">
        <v>0.129</v>
      </c>
      <c r="I20" s="72">
        <v>0.18934894023097648</v>
      </c>
      <c r="J20" s="73">
        <v>0.153</v>
      </c>
      <c r="K20" s="72">
        <v>0.23141483032625287</v>
      </c>
    </row>
    <row r="21" spans="1:11" x14ac:dyDescent="0.25">
      <c r="A21" s="153"/>
      <c r="B21" s="67" t="str">
        <f>TransMatrix!A7</f>
        <v>I3</v>
      </c>
      <c r="C21" s="118" t="s">
        <v>44</v>
      </c>
      <c r="D21" s="72">
        <v>0.24399999999999999</v>
      </c>
      <c r="E21" s="72">
        <v>0.137951631500423</v>
      </c>
      <c r="F21" s="73">
        <v>0.255</v>
      </c>
      <c r="G21" s="72">
        <v>0.2869333753526131</v>
      </c>
      <c r="H21" s="73">
        <v>0.221</v>
      </c>
      <c r="I21" s="72">
        <v>0.39384477460581002</v>
      </c>
      <c r="J21" s="73">
        <v>0.20300000000000001</v>
      </c>
      <c r="K21" s="72">
        <v>0.35890512211144543</v>
      </c>
    </row>
    <row r="22" spans="1:11" x14ac:dyDescent="0.25">
      <c r="A22" s="71"/>
      <c r="B22" s="3"/>
      <c r="C22" s="3"/>
      <c r="D22" s="3"/>
      <c r="E22" s="6"/>
      <c r="F22" s="7"/>
      <c r="G22" s="7"/>
      <c r="H22" s="5"/>
      <c r="I22" s="77"/>
      <c r="J22" s="77"/>
      <c r="K22" s="77"/>
    </row>
    <row r="23" spans="1:11" x14ac:dyDescent="0.25">
      <c r="A23" s="149" t="s">
        <v>30</v>
      </c>
      <c r="B23" s="149"/>
      <c r="C23" s="149"/>
      <c r="D23" s="149"/>
      <c r="E23" s="149"/>
      <c r="H23" s="8"/>
    </row>
    <row r="24" spans="1:11" ht="16.5" thickBot="1" x14ac:dyDescent="0.3">
      <c r="A24" s="116"/>
      <c r="B24" s="34"/>
      <c r="C24" s="34"/>
      <c r="D24" s="34"/>
      <c r="E24" s="34"/>
      <c r="F24" s="116"/>
      <c r="G24" s="116"/>
      <c r="H24" s="116"/>
      <c r="I24" s="116"/>
      <c r="J24" s="116"/>
      <c r="K24" s="116"/>
    </row>
    <row r="25" spans="1:11" ht="15.75" customHeight="1" x14ac:dyDescent="0.25">
      <c r="A25" s="159" t="s">
        <v>33</v>
      </c>
      <c r="B25" s="160"/>
      <c r="C25" s="165" t="s">
        <v>45</v>
      </c>
      <c r="D25" s="163">
        <v>2014</v>
      </c>
      <c r="E25" s="164"/>
      <c r="F25" s="163">
        <v>2013</v>
      </c>
      <c r="G25" s="164"/>
      <c r="H25" s="163">
        <v>2012</v>
      </c>
      <c r="I25" s="164"/>
      <c r="J25" s="163">
        <v>2011</v>
      </c>
      <c r="K25" s="164"/>
    </row>
    <row r="26" spans="1:11" x14ac:dyDescent="0.25">
      <c r="A26" s="161"/>
      <c r="B26" s="162"/>
      <c r="C26" s="166"/>
      <c r="D26" s="118" t="s">
        <v>37</v>
      </c>
      <c r="E26" s="53" t="s">
        <v>36</v>
      </c>
      <c r="F26" s="118" t="s">
        <v>37</v>
      </c>
      <c r="G26" s="53" t="s">
        <v>36</v>
      </c>
      <c r="H26" s="118" t="s">
        <v>37</v>
      </c>
      <c r="I26" s="53" t="s">
        <v>36</v>
      </c>
      <c r="J26" s="118" t="s">
        <v>37</v>
      </c>
      <c r="K26" s="53" t="s">
        <v>36</v>
      </c>
    </row>
    <row r="27" spans="1:11" ht="15.75" customHeight="1" x14ac:dyDescent="0.25">
      <c r="A27" s="155" t="str">
        <f>TransMatrix!A12</f>
        <v>I8</v>
      </c>
      <c r="B27" s="156"/>
      <c r="C27" s="78" t="str">
        <f>TransMatrix!D12</f>
        <v>tousand rubles</v>
      </c>
      <c r="D27" s="57">
        <v>1181884.6209309148</v>
      </c>
      <c r="E27" s="58">
        <v>364883.88775999798</v>
      </c>
      <c r="F27" s="57">
        <v>709659.69489740231</v>
      </c>
      <c r="G27" s="58">
        <v>701797.78836999903</v>
      </c>
      <c r="H27" s="57">
        <v>599999.99761208589</v>
      </c>
      <c r="I27" s="58">
        <v>503751.44428999908</v>
      </c>
      <c r="J27" s="57">
        <v>342406.10903616762</v>
      </c>
      <c r="K27" s="58">
        <v>308186.6056600007</v>
      </c>
    </row>
    <row r="28" spans="1:11" ht="15.75" customHeight="1" x14ac:dyDescent="0.25">
      <c r="A28" s="155" t="str">
        <f>TransMatrix!A6</f>
        <v>I2</v>
      </c>
      <c r="B28" s="156"/>
      <c r="C28" s="78" t="str">
        <f>TransMatrix!D6</f>
        <v>tousand rubles</v>
      </c>
      <c r="D28" s="57">
        <v>6656446.445930914</v>
      </c>
      <c r="E28" s="58">
        <v>6476905.3386399979</v>
      </c>
      <c r="F28" s="57">
        <v>4821232.5898974026</v>
      </c>
      <c r="G28" s="58">
        <v>4581323.2190499995</v>
      </c>
      <c r="H28" s="57">
        <v>4465327.0546120862</v>
      </c>
      <c r="I28" s="58">
        <v>4566926.1116899997</v>
      </c>
      <c r="J28" s="57">
        <v>3301933.1090361676</v>
      </c>
      <c r="K28" s="58">
        <v>2937924.0858800006</v>
      </c>
    </row>
    <row r="29" spans="1:11" ht="15.75" customHeight="1" x14ac:dyDescent="0.25">
      <c r="A29" s="155" t="str">
        <f>TransMatrix!A10</f>
        <v>I6</v>
      </c>
      <c r="B29" s="156"/>
      <c r="C29" s="78" t="str">
        <f>TransMatrix!D10</f>
        <v>tousand rubles</v>
      </c>
      <c r="D29" s="57">
        <v>2672557.6800000002</v>
      </c>
      <c r="E29" s="58">
        <v>2174185.5987499999</v>
      </c>
      <c r="F29" s="57">
        <v>1877888.3317099998</v>
      </c>
      <c r="G29" s="58">
        <v>1750461.1804899997</v>
      </c>
      <c r="H29" s="57">
        <v>1214304.635</v>
      </c>
      <c r="I29" s="58">
        <v>1069613.1931399999</v>
      </c>
      <c r="J29" s="57">
        <v>732515.96299999999</v>
      </c>
      <c r="K29" s="58">
        <v>699332.7125299999</v>
      </c>
    </row>
    <row r="30" spans="1:11" ht="15.75" customHeight="1" x14ac:dyDescent="0.25">
      <c r="A30" s="155" t="str">
        <f>TransMatrix!A13</f>
        <v>I9</v>
      </c>
      <c r="B30" s="156"/>
      <c r="C30" s="78" t="str">
        <f>TransMatrix!D13</f>
        <v>tousand rubles</v>
      </c>
      <c r="D30" s="57">
        <v>17103846.498930916</v>
      </c>
      <c r="E30" s="58">
        <v>20568715.198340002</v>
      </c>
      <c r="F30" s="57">
        <v>14057884.91071</v>
      </c>
      <c r="G30" s="58">
        <v>14218601.849160001</v>
      </c>
      <c r="H30" s="57">
        <v>11591298.466612088</v>
      </c>
      <c r="I30" s="58">
        <v>11118596.180119999</v>
      </c>
      <c r="J30" s="57">
        <v>8327988.8968348633</v>
      </c>
      <c r="K30" s="58">
        <v>7717191.745819998</v>
      </c>
    </row>
    <row r="31" spans="1:11" ht="15.75" customHeight="1" x14ac:dyDescent="0.25">
      <c r="A31" s="155" t="str">
        <f>TransMatrix!A14</f>
        <v>I10</v>
      </c>
      <c r="B31" s="156"/>
      <c r="C31" s="78" t="str">
        <f>TransMatrix!D14</f>
        <v>tousand rubles</v>
      </c>
      <c r="D31" s="57">
        <v>136163123.016</v>
      </c>
      <c r="E31" s="58">
        <v>155303908.70993999</v>
      </c>
      <c r="F31" s="57">
        <v>121071990.36696</v>
      </c>
      <c r="G31" s="58">
        <v>117552798.29744001</v>
      </c>
      <c r="H31" s="57">
        <v>102422981.91002856</v>
      </c>
      <c r="I31" s="58">
        <v>99572878.928070009</v>
      </c>
      <c r="J31" s="57">
        <v>71341023.156000003</v>
      </c>
      <c r="K31" s="58">
        <v>75316334.270260006</v>
      </c>
    </row>
    <row r="32" spans="1:11" s="39" customFormat="1" x14ac:dyDescent="0.25">
      <c r="A32" s="155" t="str">
        <f>TransMatrix!A5</f>
        <v>I1</v>
      </c>
      <c r="B32" s="156"/>
      <c r="C32" s="117" t="str">
        <f>TransMatrix!D5</f>
        <v>tousand rubles</v>
      </c>
      <c r="D32" s="57">
        <v>149603980.25300002</v>
      </c>
      <c r="E32" s="58">
        <v>173284736.53099999</v>
      </c>
      <c r="F32" s="57">
        <v>130554333.80896001</v>
      </c>
      <c r="G32" s="58">
        <v>129045408.96700001</v>
      </c>
      <c r="H32" s="57">
        <v>110960680.23502856</v>
      </c>
      <c r="I32" s="58">
        <v>110020968.2</v>
      </c>
      <c r="J32" s="57">
        <v>76659298.938000008</v>
      </c>
      <c r="K32" s="58">
        <v>83788738.063999996</v>
      </c>
    </row>
    <row r="33" spans="1:11" ht="15.75" customHeight="1" x14ac:dyDescent="0.25">
      <c r="A33" s="155" t="str">
        <f>TransMatrix!A15</f>
        <v>I11</v>
      </c>
      <c r="B33" s="156"/>
      <c r="C33" s="78" t="str">
        <f>TransMatrix!D15</f>
        <v>tousand rubles</v>
      </c>
      <c r="D33" s="57">
        <v>15693841.217</v>
      </c>
      <c r="E33" s="58">
        <v>15048800.874</v>
      </c>
      <c r="F33" s="57">
        <v>15123715.212000001</v>
      </c>
      <c r="G33" s="58">
        <v>15175145.590000002</v>
      </c>
      <c r="H33" s="57">
        <v>12822631.059</v>
      </c>
      <c r="I33" s="58">
        <v>10574957.209000001</v>
      </c>
      <c r="J33" s="57">
        <v>10746930.799000001</v>
      </c>
      <c r="K33" s="58">
        <v>8908633.9250000007</v>
      </c>
    </row>
    <row r="34" spans="1:11" x14ac:dyDescent="0.25">
      <c r="A34" s="155" t="str">
        <f>TransMatrix!A16</f>
        <v>I12</v>
      </c>
      <c r="B34" s="156"/>
      <c r="C34" s="78" t="str">
        <f>TransMatrix!D16</f>
        <v>tousand rubles</v>
      </c>
      <c r="D34" s="57">
        <v>1373353.2100000002</v>
      </c>
      <c r="E34" s="58">
        <v>1198139.42454</v>
      </c>
      <c r="F34" s="57">
        <v>1249986.5600000001</v>
      </c>
      <c r="G34" s="58">
        <v>1133627.6840500003</v>
      </c>
      <c r="H34" s="57">
        <v>1106151.8840000001</v>
      </c>
      <c r="I34" s="58">
        <v>953764.72266000009</v>
      </c>
      <c r="J34" s="57">
        <v>1867373.3589999999</v>
      </c>
      <c r="K34" s="58">
        <v>1586519.5652399999</v>
      </c>
    </row>
    <row r="35" spans="1:11" x14ac:dyDescent="0.25">
      <c r="A35" s="155" t="str">
        <f>TransMatrix!A17</f>
        <v>I13</v>
      </c>
      <c r="B35" s="156"/>
      <c r="C35" s="78" t="str">
        <f>TransMatrix!D17</f>
        <v>people</v>
      </c>
      <c r="D35" s="57">
        <v>3134.2</v>
      </c>
      <c r="E35" s="58">
        <v>2887.54</v>
      </c>
      <c r="F35" s="57">
        <v>3528.3</v>
      </c>
      <c r="G35" s="58">
        <v>3113.95</v>
      </c>
      <c r="H35" s="57">
        <v>3068</v>
      </c>
      <c r="I35" s="58">
        <v>2842.88</v>
      </c>
      <c r="J35" s="57">
        <v>2293.5</v>
      </c>
      <c r="K35" s="58">
        <v>2251.6</v>
      </c>
    </row>
    <row r="36" spans="1:11" ht="16.5" customHeight="1" thickBot="1" x14ac:dyDescent="0.3">
      <c r="A36" s="157" t="str">
        <f>TransMatrix!A11</f>
        <v>I7</v>
      </c>
      <c r="B36" s="158"/>
      <c r="C36" s="79" t="str">
        <f>TransMatrix!D11</f>
        <v>tousand rubles</v>
      </c>
      <c r="D36" s="59">
        <v>3319475.8219999992</v>
      </c>
      <c r="E36" s="60">
        <v>2973029.7313700002</v>
      </c>
      <c r="F36" s="59">
        <v>2989979.3250000002</v>
      </c>
      <c r="G36" s="60">
        <v>2747724.6143500004</v>
      </c>
      <c r="H36" s="59">
        <v>2634803.41</v>
      </c>
      <c r="I36" s="60">
        <v>2278229.1598100006</v>
      </c>
      <c r="J36" s="59">
        <v>1867373.3589999999</v>
      </c>
      <c r="K36" s="60">
        <v>1586519.5652399999</v>
      </c>
    </row>
  </sheetData>
  <mergeCells count="33">
    <mergeCell ref="J16:K16"/>
    <mergeCell ref="D16:E16"/>
    <mergeCell ref="F16:G16"/>
    <mergeCell ref="H16:I16"/>
    <mergeCell ref="C4:D4"/>
    <mergeCell ref="E4:F4"/>
    <mergeCell ref="G4:H4"/>
    <mergeCell ref="I4:J4"/>
    <mergeCell ref="H25:I25"/>
    <mergeCell ref="J25:K25"/>
    <mergeCell ref="C25:C26"/>
    <mergeCell ref="D25:E25"/>
    <mergeCell ref="F25:G25"/>
    <mergeCell ref="A35:B35"/>
    <mergeCell ref="A36:B36"/>
    <mergeCell ref="A31:B31"/>
    <mergeCell ref="A25:B26"/>
    <mergeCell ref="A27:B27"/>
    <mergeCell ref="A28:B28"/>
    <mergeCell ref="A32:B32"/>
    <mergeCell ref="A33:B33"/>
    <mergeCell ref="A34:B34"/>
    <mergeCell ref="A29:B29"/>
    <mergeCell ref="A30:B30"/>
    <mergeCell ref="A23:E23"/>
    <mergeCell ref="A14:I14"/>
    <mergeCell ref="A2:I2"/>
    <mergeCell ref="B4:B5"/>
    <mergeCell ref="A4:A5"/>
    <mergeCell ref="A18:A19"/>
    <mergeCell ref="A20:A21"/>
    <mergeCell ref="A16:B17"/>
    <mergeCell ref="C16:C17"/>
  </mergeCells>
  <pageMargins left="0.70866141732283472" right="0.70866141732283472" top="0.55118110236220474" bottom="0.47244094488188981" header="0.31496062992125984" footer="0.31496062992125984"/>
  <pageSetup paperSize="9" scale="55" orientation="portrait" r:id="rId1"/>
  <headerFooter alignWithMargins="0">
    <oddHeader>&amp;C                                                                                              &amp;R&amp;"Times New Roman,обычный"&amp;12Приложение №1 к Карточке KPI Президента Банка</oddHeader>
    <oddFooter xml:space="preserve">&amp;C                                            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7"/>
  <sheetViews>
    <sheetView zoomScaleNormal="100" zoomScaleSheetLayoutView="100" workbookViewId="0">
      <selection activeCell="C8" sqref="C8"/>
    </sheetView>
  </sheetViews>
  <sheetFormatPr defaultRowHeight="12.75" x14ac:dyDescent="0.2"/>
  <cols>
    <col min="1" max="1" width="18" customWidth="1"/>
    <col min="2" max="5" width="13.7109375" customWidth="1"/>
    <col min="6" max="6" width="38.5703125" bestFit="1" customWidth="1"/>
    <col min="7" max="7" width="17.42578125" customWidth="1"/>
  </cols>
  <sheetData>
    <row r="1" spans="1:7" x14ac:dyDescent="0.2">
      <c r="A1" s="23"/>
    </row>
    <row r="2" spans="1:7" x14ac:dyDescent="0.2">
      <c r="A2" s="23"/>
    </row>
    <row r="3" spans="1:7" ht="25.5" x14ac:dyDescent="0.2">
      <c r="A3" s="140" t="s">
        <v>40</v>
      </c>
      <c r="B3" s="141" t="s">
        <v>30</v>
      </c>
      <c r="C3" s="141" t="s">
        <v>31</v>
      </c>
      <c r="D3" s="141" t="s">
        <v>32</v>
      </c>
      <c r="E3" s="141" t="s">
        <v>39</v>
      </c>
      <c r="F3" s="142" t="s">
        <v>82</v>
      </c>
      <c r="G3" s="113"/>
    </row>
    <row r="4" spans="1:7" x14ac:dyDescent="0.2">
      <c r="A4" s="111">
        <v>2014</v>
      </c>
      <c r="B4" s="107">
        <f>KPI_dynamic_2014!J51/100</f>
        <v>0.6</v>
      </c>
      <c r="C4" s="107">
        <f>KPI_market!B14</f>
        <v>0</v>
      </c>
      <c r="D4" s="108">
        <f>KPI_static!F12</f>
        <v>0.92937932333647366</v>
      </c>
      <c r="E4" s="114">
        <f>C4*$C$7+B4*$B$7</f>
        <v>20</v>
      </c>
      <c r="F4" s="130">
        <v>1839370.0744507518</v>
      </c>
      <c r="G4" s="106"/>
    </row>
    <row r="5" spans="1:7" x14ac:dyDescent="0.2">
      <c r="A5" s="111">
        <v>2013</v>
      </c>
      <c r="B5" s="107">
        <f>KPI_dynamic_2013!J51/100</f>
        <v>0.57777777777777772</v>
      </c>
      <c r="C5" s="107">
        <f>KPI_market!F14</f>
        <v>0.61810215938697555</v>
      </c>
      <c r="D5" s="108">
        <f>KPI_static!G12</f>
        <v>0.94809883005061235</v>
      </c>
      <c r="E5" s="114">
        <f>C5*$C$7+B5*$B$7</f>
        <v>39.862664572158451</v>
      </c>
      <c r="F5" s="130">
        <v>1263667.7553272301</v>
      </c>
      <c r="G5" s="106"/>
    </row>
    <row r="6" spans="1:7" x14ac:dyDescent="0.2">
      <c r="A6" s="111">
        <v>2012</v>
      </c>
      <c r="B6" s="107">
        <f>KPI_dynamic_2012!J51/100</f>
        <v>0.84444444444444444</v>
      </c>
      <c r="C6" s="107">
        <f>KPI_market!J14</f>
        <v>0.67909488140057395</v>
      </c>
      <c r="D6" s="108">
        <f>KPI_static!H12</f>
        <v>0.92059018493707012</v>
      </c>
      <c r="E6" s="114">
        <f>C6*$C$7+B6*$B$7</f>
        <v>50.784644194833945</v>
      </c>
      <c r="F6" s="130">
        <v>1947922.8446684</v>
      </c>
      <c r="G6" s="106"/>
    </row>
    <row r="7" spans="1:7" x14ac:dyDescent="0.2">
      <c r="A7" s="112" t="s">
        <v>41</v>
      </c>
      <c r="B7" s="109">
        <f>100/3</f>
        <v>33.333333333333336</v>
      </c>
      <c r="C7" s="109">
        <f>100/3</f>
        <v>33.333333333333336</v>
      </c>
      <c r="D7" s="109">
        <f>100/3</f>
        <v>33.333333333333336</v>
      </c>
      <c r="E7" s="110">
        <f>B7+C7+D7</f>
        <v>100</v>
      </c>
      <c r="F7" s="131"/>
    </row>
  </sheetData>
  <pageMargins left="0.7" right="0.7" top="0.75" bottom="0.75" header="0.3" footer="0.3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13"/>
  <sheetViews>
    <sheetView zoomScaleNormal="100" zoomScaleSheetLayoutView="100" workbookViewId="0">
      <selection activeCell="L12" sqref="L12"/>
    </sheetView>
  </sheetViews>
  <sheetFormatPr defaultColWidth="9.140625" defaultRowHeight="12.75" x14ac:dyDescent="0.2"/>
  <cols>
    <col min="1" max="1" width="10" style="9" customWidth="1"/>
    <col min="2" max="2" width="6.140625" style="9" customWidth="1"/>
    <col min="3" max="3" width="20.7109375" style="9" customWidth="1"/>
    <col min="4" max="4" width="11.85546875" style="9" bestFit="1" customWidth="1"/>
    <col min="5" max="5" width="8.5703125" style="9" customWidth="1"/>
    <col min="6" max="6" width="11.42578125" style="41" bestFit="1" customWidth="1"/>
    <col min="7" max="16384" width="9.140625" style="9"/>
  </cols>
  <sheetData>
    <row r="1" spans="1:8" x14ac:dyDescent="0.2">
      <c r="A1" s="172"/>
      <c r="B1" s="172"/>
      <c r="C1" s="172"/>
      <c r="D1" s="172"/>
      <c r="E1" s="172"/>
      <c r="F1" s="172"/>
    </row>
    <row r="2" spans="1:8" x14ac:dyDescent="0.2">
      <c r="B2" s="9" t="s">
        <v>7</v>
      </c>
      <c r="C2" s="10"/>
      <c r="D2" s="10"/>
      <c r="E2" s="11"/>
      <c r="F2" s="9"/>
    </row>
    <row r="3" spans="1:8" x14ac:dyDescent="0.2">
      <c r="A3" s="173" t="s">
        <v>0</v>
      </c>
      <c r="B3" s="173"/>
      <c r="C3" s="173" t="s">
        <v>33</v>
      </c>
      <c r="D3" s="173" t="s">
        <v>43</v>
      </c>
      <c r="E3" s="173" t="s">
        <v>41</v>
      </c>
      <c r="F3" s="174">
        <v>2014</v>
      </c>
      <c r="G3" s="174">
        <v>2013</v>
      </c>
      <c r="H3" s="174">
        <v>2012</v>
      </c>
    </row>
    <row r="4" spans="1:8" x14ac:dyDescent="0.2">
      <c r="A4" s="173"/>
      <c r="B4" s="173"/>
      <c r="C4" s="173"/>
      <c r="D4" s="173"/>
      <c r="E4" s="173"/>
      <c r="F4" s="175"/>
      <c r="G4" s="175"/>
      <c r="H4" s="175"/>
    </row>
    <row r="5" spans="1:8" ht="12.75" customHeight="1" x14ac:dyDescent="0.2">
      <c r="A5" s="171" t="s">
        <v>1</v>
      </c>
      <c r="B5" s="171"/>
      <c r="C5" s="76" t="str">
        <f>TransMatrix!A5</f>
        <v>I1</v>
      </c>
      <c r="D5" s="119" t="str">
        <f>Data!B6</f>
        <v>tousand rubles</v>
      </c>
      <c r="E5" s="80">
        <f>1/7</f>
        <v>0.14285714285714285</v>
      </c>
      <c r="F5" s="47">
        <f>Data!D6/Data!C6</f>
        <v>1.158289613939099</v>
      </c>
      <c r="G5" s="47">
        <f>Data!F6/Data!E6</f>
        <v>0.98844216964740517</v>
      </c>
      <c r="H5" s="47">
        <f>Data!H6/Data!G6</f>
        <v>0.99153112586334069</v>
      </c>
    </row>
    <row r="6" spans="1:8" ht="27" customHeight="1" x14ac:dyDescent="0.2">
      <c r="A6" s="171" t="s">
        <v>3</v>
      </c>
      <c r="B6" s="171"/>
      <c r="C6" s="76" t="str">
        <f>TransMatrix!A6</f>
        <v>I2</v>
      </c>
      <c r="D6" s="119" t="str">
        <f>Data!B7</f>
        <v>tousand rubles</v>
      </c>
      <c r="E6" s="80">
        <f t="shared" ref="E6:E11" si="0">1/7</f>
        <v>0.14285714285714285</v>
      </c>
      <c r="F6" s="47">
        <f>Data!D7/Data!C7</f>
        <v>0.97302748414648932</v>
      </c>
      <c r="G6" s="47">
        <f>Data!F7/Data!E7</f>
        <v>0.95023899669347656</v>
      </c>
      <c r="H6" s="47">
        <f>Data!H7/Data!G7</f>
        <v>1.0227528814430233</v>
      </c>
    </row>
    <row r="7" spans="1:8" s="12" customFormat="1" ht="12.75" customHeight="1" x14ac:dyDescent="0.2">
      <c r="A7" s="171" t="s">
        <v>4</v>
      </c>
      <c r="B7" s="171"/>
      <c r="C7" s="76" t="str">
        <f>TransMatrix!A7</f>
        <v>I3</v>
      </c>
      <c r="D7" s="119" t="str">
        <f>Data!B8</f>
        <v>tousand rubles</v>
      </c>
      <c r="E7" s="80">
        <f t="shared" si="0"/>
        <v>0.14285714285714285</v>
      </c>
      <c r="F7" s="47">
        <f>Data!D8/Data!C8</f>
        <v>0.6949414587209588</v>
      </c>
      <c r="G7" s="47">
        <f>Data!F8/Data!E8</f>
        <v>0.81398152752602659</v>
      </c>
      <c r="H7" s="47">
        <f>Data!H8/Data!G8</f>
        <v>0.70774125378383568</v>
      </c>
    </row>
    <row r="8" spans="1:8" s="12" customFormat="1" ht="12.75" customHeight="1" x14ac:dyDescent="0.2">
      <c r="A8" s="171" t="s">
        <v>26</v>
      </c>
      <c r="B8" s="171"/>
      <c r="C8" s="76" t="str">
        <f>TransMatrix!A8</f>
        <v>I4</v>
      </c>
      <c r="D8" s="119" t="str">
        <f>Data!B9</f>
        <v>tousand rubles</v>
      </c>
      <c r="E8" s="80">
        <f t="shared" si="0"/>
        <v>0.14285714285714285</v>
      </c>
      <c r="F8" s="47">
        <f>Data!D9/Data!C9</f>
        <v>0.7870667921602682</v>
      </c>
      <c r="G8" s="47">
        <f>Data!F9/Data!E9</f>
        <v>0.8711490714981901</v>
      </c>
      <c r="H8" s="47">
        <f>Data!H9/Data!G9</f>
        <v>0.77453936337730911</v>
      </c>
    </row>
    <row r="9" spans="1:8" s="12" customFormat="1" ht="25.5" customHeight="1" x14ac:dyDescent="0.2">
      <c r="A9" s="171" t="s">
        <v>27</v>
      </c>
      <c r="B9" s="171"/>
      <c r="C9" s="76" t="str">
        <f>TransMatrix!A9</f>
        <v>I5</v>
      </c>
      <c r="D9" s="119" t="str">
        <f>Data!B10</f>
        <v>%</v>
      </c>
      <c r="E9" s="80">
        <f t="shared" si="0"/>
        <v>0.14285714285714285</v>
      </c>
      <c r="F9" s="47">
        <f>Data!C10/Data!$D10</f>
        <v>0.96227784951982609</v>
      </c>
      <c r="G9" s="47">
        <f>Data!E10/Data!F10</f>
        <v>0.9925710916237539</v>
      </c>
      <c r="H9" s="47">
        <f>Data!G10/Data!H10</f>
        <v>0.91020869464885856</v>
      </c>
    </row>
    <row r="10" spans="1:8" s="12" customFormat="1" ht="12.75" customHeight="1" x14ac:dyDescent="0.2">
      <c r="A10" s="171" t="s">
        <v>28</v>
      </c>
      <c r="B10" s="171"/>
      <c r="C10" s="76" t="str">
        <f>TransMatrix!A10</f>
        <v>I6</v>
      </c>
      <c r="D10" s="119" t="str">
        <f>Data!B11</f>
        <v>tousand rubles</v>
      </c>
      <c r="E10" s="80">
        <f t="shared" si="0"/>
        <v>0.14285714285714285</v>
      </c>
      <c r="F10" s="47">
        <f>Data!D11/Data!C11</f>
        <v>0.813522422741499</v>
      </c>
      <c r="G10" s="47">
        <f>Data!F11/Data!E11</f>
        <v>0.93214338197417457</v>
      </c>
      <c r="H10" s="47">
        <f>Data!H11/Data!G11</f>
        <v>0.88084419865530683</v>
      </c>
    </row>
    <row r="11" spans="1:8" s="12" customFormat="1" ht="12.75" customHeight="1" x14ac:dyDescent="0.2">
      <c r="A11" s="171" t="s">
        <v>29</v>
      </c>
      <c r="B11" s="171"/>
      <c r="C11" s="76" t="str">
        <f>TransMatrix!A11</f>
        <v>I7</v>
      </c>
      <c r="D11" s="119" t="str">
        <f>Data!B12</f>
        <v>tousand rubles</v>
      </c>
      <c r="E11" s="80">
        <f t="shared" si="0"/>
        <v>0.14285714285714285</v>
      </c>
      <c r="F11" s="47">
        <f>Data!C12/Data!$D12</f>
        <v>1.1165296421271755</v>
      </c>
      <c r="G11" s="47">
        <f>Data!E12/Data!F12</f>
        <v>1.0881655713912608</v>
      </c>
      <c r="H11" s="47">
        <f>Data!G12/Data!H12</f>
        <v>1.1565137767878175</v>
      </c>
    </row>
    <row r="12" spans="1:8" x14ac:dyDescent="0.2">
      <c r="A12" s="170" t="s">
        <v>32</v>
      </c>
      <c r="B12" s="170"/>
      <c r="C12" s="170"/>
      <c r="D12" s="170"/>
      <c r="E12" s="129">
        <f>SUM(E5:E11)</f>
        <v>0.99999999999999978</v>
      </c>
      <c r="F12" s="129">
        <f>SUMPRODUCT(E5:E11,F5:F11)</f>
        <v>0.92937932333647366</v>
      </c>
      <c r="G12" s="129">
        <f>SUMPRODUCT(E5:E11,G5:G11)</f>
        <v>0.94809883005061235</v>
      </c>
      <c r="H12" s="129">
        <f>SUMPRODUCT(E5:E11,H5:H11)</f>
        <v>0.92059018493707012</v>
      </c>
    </row>
    <row r="13" spans="1:8" x14ac:dyDescent="0.2">
      <c r="C13" s="13"/>
    </row>
  </sheetData>
  <mergeCells count="16">
    <mergeCell ref="G3:G4"/>
    <mergeCell ref="H3:H4"/>
    <mergeCell ref="A11:B11"/>
    <mergeCell ref="A10:B10"/>
    <mergeCell ref="A9:B9"/>
    <mergeCell ref="A8:B8"/>
    <mergeCell ref="A12:D12"/>
    <mergeCell ref="A5:B5"/>
    <mergeCell ref="A6:B6"/>
    <mergeCell ref="A7:B7"/>
    <mergeCell ref="A1:F1"/>
    <mergeCell ref="C3:C4"/>
    <mergeCell ref="D3:D4"/>
    <mergeCell ref="E3:E4"/>
    <mergeCell ref="F3:F4"/>
    <mergeCell ref="A3:B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29"/>
  <sheetViews>
    <sheetView zoomScale="85" zoomScaleNormal="85" zoomScaleSheetLayoutView="100" workbookViewId="0">
      <pane xSplit="1" ySplit="6" topLeftCell="B7" activePane="bottomRight" state="frozen"/>
      <selection pane="topRight" activeCell="F1" sqref="F1"/>
      <selection pane="bottomLeft" activeCell="A7" sqref="A7"/>
      <selection pane="bottomRight" activeCell="J19" sqref="J19"/>
    </sheetView>
  </sheetViews>
  <sheetFormatPr defaultColWidth="9.140625" defaultRowHeight="12.75" outlineLevelRow="1" outlineLevelCol="1" x14ac:dyDescent="0.2"/>
  <cols>
    <col min="1" max="1" width="26.85546875" style="15" customWidth="1"/>
    <col min="2" max="2" width="10.85546875" style="14" customWidth="1"/>
    <col min="3" max="3" width="12.28515625" style="14" customWidth="1"/>
    <col min="4" max="4" width="12.42578125" style="14" customWidth="1" outlineLevel="1"/>
    <col min="5" max="5" width="12" style="14" customWidth="1" outlineLevel="1"/>
    <col min="6" max="7" width="10.85546875" style="14" customWidth="1"/>
    <col min="8" max="8" width="10.42578125" style="14" customWidth="1" outlineLevel="1"/>
    <col min="9" max="9" width="9.85546875" style="14" customWidth="1" outlineLevel="1"/>
    <col min="10" max="11" width="10.85546875" style="14" customWidth="1"/>
    <col min="12" max="13" width="9.85546875" style="14" customWidth="1" outlineLevel="1"/>
    <col min="14" max="14" width="9.140625" style="14" customWidth="1"/>
    <col min="15" max="16384" width="9.140625" style="14"/>
  </cols>
  <sheetData>
    <row r="1" spans="1:13" x14ac:dyDescent="0.2">
      <c r="A1" s="176"/>
      <c r="B1" s="176"/>
      <c r="C1" s="176"/>
      <c r="D1" s="176"/>
      <c r="E1" s="176"/>
      <c r="F1" s="176"/>
      <c r="G1" s="176"/>
    </row>
    <row r="2" spans="1:13" ht="24.6" customHeight="1" x14ac:dyDescent="0.2">
      <c r="A2" s="187"/>
      <c r="B2" s="143">
        <v>2014</v>
      </c>
      <c r="C2" s="143"/>
      <c r="D2" s="143"/>
      <c r="E2" s="143"/>
      <c r="F2" s="143">
        <v>2013</v>
      </c>
      <c r="G2" s="143"/>
      <c r="H2" s="143"/>
      <c r="I2" s="143"/>
      <c r="J2" s="143">
        <v>2012</v>
      </c>
      <c r="K2" s="143"/>
      <c r="L2" s="143"/>
      <c r="M2" s="143"/>
    </row>
    <row r="3" spans="1:13" ht="13.15" customHeight="1" x14ac:dyDescent="0.2">
      <c r="A3" s="187"/>
      <c r="B3" s="177" t="str">
        <f>Data!B18</f>
        <v>I1</v>
      </c>
      <c r="C3" s="178"/>
      <c r="D3" s="181" t="str">
        <f>Data!B19</f>
        <v>I3</v>
      </c>
      <c r="E3" s="182"/>
      <c r="F3" s="177" t="str">
        <f>B3</f>
        <v>I1</v>
      </c>
      <c r="G3" s="178"/>
      <c r="H3" s="177" t="str">
        <f>D3</f>
        <v>I3</v>
      </c>
      <c r="I3" s="178"/>
      <c r="J3" s="177" t="str">
        <f>F3</f>
        <v>I1</v>
      </c>
      <c r="K3" s="178"/>
      <c r="L3" s="177" t="str">
        <f>H3</f>
        <v>I3</v>
      </c>
      <c r="M3" s="178"/>
    </row>
    <row r="4" spans="1:13" x14ac:dyDescent="0.2">
      <c r="A4" s="187"/>
      <c r="B4" s="179"/>
      <c r="C4" s="180"/>
      <c r="D4" s="183"/>
      <c r="E4" s="184"/>
      <c r="F4" s="179"/>
      <c r="G4" s="180"/>
      <c r="H4" s="179"/>
      <c r="I4" s="180"/>
      <c r="J4" s="179"/>
      <c r="K4" s="180"/>
      <c r="L4" s="179"/>
      <c r="M4" s="180"/>
    </row>
    <row r="5" spans="1:13" ht="25.9" customHeight="1" x14ac:dyDescent="0.2">
      <c r="A5" s="184"/>
      <c r="B5" s="136" t="s">
        <v>37</v>
      </c>
      <c r="C5" s="136" t="s">
        <v>36</v>
      </c>
      <c r="D5" s="136" t="s">
        <v>37</v>
      </c>
      <c r="E5" s="136" t="s">
        <v>36</v>
      </c>
      <c r="F5" s="136" t="s">
        <v>37</v>
      </c>
      <c r="G5" s="136" t="s">
        <v>36</v>
      </c>
      <c r="H5" s="136" t="s">
        <v>37</v>
      </c>
      <c r="I5" s="136" t="s">
        <v>36</v>
      </c>
      <c r="J5" s="136" t="s">
        <v>37</v>
      </c>
      <c r="K5" s="136" t="s">
        <v>36</v>
      </c>
      <c r="L5" s="136" t="s">
        <v>37</v>
      </c>
      <c r="M5" s="136" t="s">
        <v>36</v>
      </c>
    </row>
    <row r="6" spans="1:13" x14ac:dyDescent="0.2">
      <c r="A6" s="137">
        <v>3</v>
      </c>
      <c r="B6" s="138">
        <v>2</v>
      </c>
      <c r="C6" s="138">
        <v>3</v>
      </c>
      <c r="D6" s="138">
        <v>4</v>
      </c>
      <c r="E6" s="138">
        <v>5</v>
      </c>
      <c r="F6" s="138">
        <v>6</v>
      </c>
      <c r="G6" s="138">
        <v>7</v>
      </c>
      <c r="H6" s="138">
        <v>8</v>
      </c>
      <c r="I6" s="138">
        <v>9</v>
      </c>
      <c r="J6" s="138">
        <v>10</v>
      </c>
      <c r="K6" s="138">
        <v>11</v>
      </c>
      <c r="L6" s="138">
        <v>12</v>
      </c>
      <c r="M6" s="138">
        <v>13</v>
      </c>
    </row>
    <row r="7" spans="1:13" x14ac:dyDescent="0.2">
      <c r="A7" s="92" t="s">
        <v>64</v>
      </c>
      <c r="B7" s="50">
        <f>Data!D18</f>
        <v>0.15931269039766716</v>
      </c>
      <c r="C7" s="50">
        <f>Data!E18</f>
        <v>0.34281984859541215</v>
      </c>
      <c r="D7" s="50">
        <f>Data!D19</f>
        <v>0.44089415032985357</v>
      </c>
      <c r="E7" s="50">
        <f>Data!E19</f>
        <v>1.3370826927248114E-3</v>
      </c>
      <c r="F7" s="50">
        <f>Data!F18</f>
        <v>0.18663138440695892</v>
      </c>
      <c r="G7" s="50">
        <f>Data!G18</f>
        <v>0.17291650017491844</v>
      </c>
      <c r="H7" s="50">
        <f>Data!F19</f>
        <v>0.81753977514916443</v>
      </c>
      <c r="I7" s="50">
        <f>Data!G19</f>
        <v>0.47944380251522789</v>
      </c>
      <c r="J7" s="50">
        <f>Data!H18</f>
        <v>0.32429110163079367</v>
      </c>
      <c r="K7" s="50">
        <f>Data!I18</f>
        <v>0.31307584697078439</v>
      </c>
      <c r="L7" s="50">
        <f>Data!H19</f>
        <v>1.8741835169844303</v>
      </c>
      <c r="M7" s="50">
        <f>Data!I19</f>
        <v>1.034178245915395</v>
      </c>
    </row>
    <row r="8" spans="1:13" x14ac:dyDescent="0.2">
      <c r="A8" s="92" t="s">
        <v>65</v>
      </c>
      <c r="B8" s="50">
        <f>Data!D20</f>
        <v>0.16200000000000001</v>
      </c>
      <c r="C8" s="50">
        <f>Data!E20</f>
        <v>0.35246929938520322</v>
      </c>
      <c r="D8" s="50">
        <f>Data!D21</f>
        <v>0.24399999999999999</v>
      </c>
      <c r="E8" s="50">
        <f>Data!E21</f>
        <v>0.137951631500423</v>
      </c>
      <c r="F8" s="50">
        <f>Data!F20</f>
        <v>0.16500000000000001</v>
      </c>
      <c r="G8" s="93">
        <f>Data!G20</f>
        <v>0.15983599436757778</v>
      </c>
      <c r="H8" s="50">
        <f>Data!F21</f>
        <v>0.255</v>
      </c>
      <c r="I8" s="93">
        <f>Data!G21</f>
        <v>0.2869333753526131</v>
      </c>
      <c r="J8" s="50">
        <f>Data!H20</f>
        <v>0.129</v>
      </c>
      <c r="K8" s="50">
        <f>Data!I20</f>
        <v>0.18934894023097648</v>
      </c>
      <c r="L8" s="50">
        <f>Data!H21</f>
        <v>0.221</v>
      </c>
      <c r="M8" s="50">
        <f>Data!I21</f>
        <v>0.39384477460581002</v>
      </c>
    </row>
    <row r="9" spans="1:13" s="16" customFormat="1" ht="25.5" x14ac:dyDescent="0.2">
      <c r="A9" s="92" t="s">
        <v>66</v>
      </c>
      <c r="B9" s="48">
        <f t="shared" ref="B9:M9" si="0">(IF((B7)&lt;B8,1,(B8/B7)))</f>
        <v>1</v>
      </c>
      <c r="C9" s="48">
        <f t="shared" si="0"/>
        <v>1</v>
      </c>
      <c r="D9" s="48">
        <f t="shared" si="0"/>
        <v>0.55342081499029228</v>
      </c>
      <c r="E9" s="48">
        <f t="shared" si="0"/>
        <v>1</v>
      </c>
      <c r="F9" s="48">
        <f t="shared" si="0"/>
        <v>0.88409567621386431</v>
      </c>
      <c r="G9" s="48">
        <f t="shared" si="0"/>
        <v>0.92435362851949521</v>
      </c>
      <c r="H9" s="48">
        <f t="shared" si="0"/>
        <v>0.31191142957353224</v>
      </c>
      <c r="I9" s="48">
        <f t="shared" si="0"/>
        <v>0.59847134084812714</v>
      </c>
      <c r="J9" s="48">
        <f t="shared" si="0"/>
        <v>0.39779074834704181</v>
      </c>
      <c r="K9" s="48">
        <f t="shared" si="0"/>
        <v>0.60480213361411472</v>
      </c>
      <c r="L9" s="48">
        <f t="shared" si="0"/>
        <v>0.11791801496343858</v>
      </c>
      <c r="M9" s="48">
        <f t="shared" si="0"/>
        <v>0.38082871706240673</v>
      </c>
    </row>
    <row r="10" spans="1:13" s="16" customFormat="1" ht="25.5" x14ac:dyDescent="0.2">
      <c r="A10" s="92" t="s">
        <v>67</v>
      </c>
      <c r="B10" s="48">
        <f t="shared" ref="B10:M10" si="1">(IF((B7)&lt;B8,0,(1-B8/B7)))</f>
        <v>0</v>
      </c>
      <c r="C10" s="48">
        <f t="shared" si="1"/>
        <v>0</v>
      </c>
      <c r="D10" s="48">
        <f t="shared" si="1"/>
        <v>0.44657918500970772</v>
      </c>
      <c r="E10" s="48">
        <f t="shared" si="1"/>
        <v>0</v>
      </c>
      <c r="F10" s="48">
        <f t="shared" si="1"/>
        <v>0.11590432378613569</v>
      </c>
      <c r="G10" s="48">
        <f t="shared" si="1"/>
        <v>7.5646371480504793E-2</v>
      </c>
      <c r="H10" s="48">
        <f t="shared" si="1"/>
        <v>0.68808857042646776</v>
      </c>
      <c r="I10" s="48">
        <f t="shared" si="1"/>
        <v>0.40152865915187286</v>
      </c>
      <c r="J10" s="48">
        <f t="shared" si="1"/>
        <v>0.60220925165295824</v>
      </c>
      <c r="K10" s="48">
        <f t="shared" si="1"/>
        <v>0.39519786638588528</v>
      </c>
      <c r="L10" s="48">
        <f t="shared" si="1"/>
        <v>0.88208198503656143</v>
      </c>
      <c r="M10" s="48">
        <f t="shared" si="1"/>
        <v>0.61917128293759327</v>
      </c>
    </row>
    <row r="11" spans="1:13" s="16" customFormat="1" ht="12.75" hidden="1" customHeight="1" outlineLevel="1" x14ac:dyDescent="0.2">
      <c r="A11" s="121"/>
      <c r="B11" s="49">
        <f t="shared" ref="B11:M11" si="2">B8/B7</f>
        <v>1.016868145253369</v>
      </c>
      <c r="C11" s="49">
        <f t="shared" si="2"/>
        <v>1.0281472931900717</v>
      </c>
      <c r="D11" s="49">
        <f t="shared" si="2"/>
        <v>0.55342081499029228</v>
      </c>
      <c r="E11" s="49">
        <f t="shared" si="2"/>
        <v>103.17359745289531</v>
      </c>
      <c r="F11" s="49">
        <f t="shared" si="2"/>
        <v>0.88409567621386431</v>
      </c>
      <c r="G11" s="49">
        <f t="shared" si="2"/>
        <v>0.92435362851949521</v>
      </c>
      <c r="H11" s="49">
        <f t="shared" si="2"/>
        <v>0.31191142957353224</v>
      </c>
      <c r="I11" s="49">
        <f t="shared" si="2"/>
        <v>0.59847134084812714</v>
      </c>
      <c r="J11" s="49">
        <f t="shared" si="2"/>
        <v>0.39779074834704181</v>
      </c>
      <c r="K11" s="49">
        <f t="shared" si="2"/>
        <v>0.60480213361411472</v>
      </c>
      <c r="L11" s="49">
        <f t="shared" si="2"/>
        <v>0.11791801496343858</v>
      </c>
      <c r="M11" s="49">
        <f t="shared" si="2"/>
        <v>0.38082871706240673</v>
      </c>
    </row>
    <row r="12" spans="1:13" s="16" customFormat="1" ht="13.15" hidden="1" customHeight="1" outlineLevel="1" x14ac:dyDescent="0.2">
      <c r="A12" s="121"/>
      <c r="B12" s="49">
        <f t="shared" ref="B12:M12" si="3">(1-B8/B7)</f>
        <v>-1.6868145253368994E-2</v>
      </c>
      <c r="C12" s="49">
        <f t="shared" si="3"/>
        <v>-2.8147293190071698E-2</v>
      </c>
      <c r="D12" s="49">
        <f t="shared" si="3"/>
        <v>0.44657918500970772</v>
      </c>
      <c r="E12" s="49">
        <f t="shared" si="3"/>
        <v>-102.17359745289531</v>
      </c>
      <c r="F12" s="49">
        <f t="shared" si="3"/>
        <v>0.11590432378613569</v>
      </c>
      <c r="G12" s="49">
        <f t="shared" si="3"/>
        <v>7.5646371480504793E-2</v>
      </c>
      <c r="H12" s="49">
        <f t="shared" si="3"/>
        <v>0.68808857042646776</v>
      </c>
      <c r="I12" s="49">
        <f t="shared" si="3"/>
        <v>0.40152865915187286</v>
      </c>
      <c r="J12" s="49">
        <f t="shared" si="3"/>
        <v>0.60220925165295824</v>
      </c>
      <c r="K12" s="49">
        <f t="shared" si="3"/>
        <v>0.39519786638588528</v>
      </c>
      <c r="L12" s="49">
        <f t="shared" si="3"/>
        <v>0.88208198503656143</v>
      </c>
      <c r="M12" s="49">
        <f t="shared" si="3"/>
        <v>0.61917128293759327</v>
      </c>
    </row>
    <row r="13" spans="1:13" ht="26.45" customHeight="1" collapsed="1" x14ac:dyDescent="0.2">
      <c r="A13" s="120" t="s">
        <v>68</v>
      </c>
      <c r="B13" s="185">
        <v>0</v>
      </c>
      <c r="C13" s="186"/>
      <c r="D13" s="185">
        <f>E10/D10</f>
        <v>0</v>
      </c>
      <c r="E13" s="186"/>
      <c r="F13" s="185">
        <f>G10/F10</f>
        <v>0.6526622045618069</v>
      </c>
      <c r="G13" s="186"/>
      <c r="H13" s="185">
        <f>I10/H10</f>
        <v>0.58354211421214419</v>
      </c>
      <c r="I13" s="186"/>
      <c r="J13" s="185">
        <f>K10/J10</f>
        <v>0.65624675360123874</v>
      </c>
      <c r="K13" s="186"/>
      <c r="L13" s="185">
        <f>M10/L10</f>
        <v>0.70194300919990926</v>
      </c>
      <c r="M13" s="186"/>
    </row>
    <row r="14" spans="1:13" s="75" customFormat="1" ht="31.15" customHeight="1" collapsed="1" x14ac:dyDescent="0.2">
      <c r="A14" s="139" t="s">
        <v>68</v>
      </c>
      <c r="B14" s="188">
        <f>0.5*B13+0.5*D13</f>
        <v>0</v>
      </c>
      <c r="C14" s="188"/>
      <c r="D14" s="188"/>
      <c r="E14" s="188"/>
      <c r="F14" s="188">
        <f>0.5*F13+0.5*H13</f>
        <v>0.61810215938697555</v>
      </c>
      <c r="G14" s="188"/>
      <c r="H14" s="188"/>
      <c r="I14" s="188"/>
      <c r="J14" s="188">
        <f>0.5*J13+0.5*L13</f>
        <v>0.67909488140057395</v>
      </c>
      <c r="K14" s="188"/>
      <c r="L14" s="188"/>
      <c r="M14" s="188"/>
    </row>
    <row r="15" spans="1:13" x14ac:dyDescent="0.2">
      <c r="A15" s="18"/>
      <c r="B15" s="19"/>
      <c r="C15" s="19"/>
      <c r="D15" s="19"/>
      <c r="E15" s="19"/>
    </row>
    <row r="16" spans="1:13" x14ac:dyDescent="0.2">
      <c r="B16" s="19"/>
      <c r="C16" s="19"/>
      <c r="D16" s="19"/>
      <c r="E16" s="19"/>
    </row>
    <row r="17" spans="1:5" x14ac:dyDescent="0.2">
      <c r="B17" s="19"/>
      <c r="C17" s="19"/>
      <c r="D17" s="19"/>
      <c r="E17" s="19"/>
    </row>
    <row r="18" spans="1:5" x14ac:dyDescent="0.2">
      <c r="B18" s="19"/>
      <c r="C18" s="19"/>
      <c r="D18" s="19"/>
      <c r="E18" s="19"/>
    </row>
    <row r="19" spans="1:5" x14ac:dyDescent="0.2">
      <c r="B19" s="19"/>
      <c r="C19" s="19"/>
      <c r="D19" s="19"/>
      <c r="E19" s="19"/>
    </row>
    <row r="20" spans="1:5" x14ac:dyDescent="0.2">
      <c r="B20" s="19"/>
      <c r="C20" s="19"/>
      <c r="D20" s="19"/>
      <c r="E20" s="19"/>
    </row>
    <row r="21" spans="1:5" x14ac:dyDescent="0.2">
      <c r="A21" s="14"/>
      <c r="B21" s="20"/>
      <c r="C21" s="20"/>
      <c r="D21" s="20"/>
      <c r="E21" s="20"/>
    </row>
    <row r="22" spans="1:5" x14ac:dyDescent="0.2">
      <c r="A22" s="14"/>
      <c r="B22" s="20"/>
      <c r="C22" s="20"/>
      <c r="D22" s="20"/>
      <c r="E22" s="20"/>
    </row>
    <row r="23" spans="1:5" x14ac:dyDescent="0.2">
      <c r="A23" s="14"/>
      <c r="B23" s="19"/>
      <c r="C23" s="19"/>
      <c r="D23" s="19"/>
      <c r="E23" s="19"/>
    </row>
    <row r="24" spans="1:5" x14ac:dyDescent="0.2">
      <c r="A24" s="14"/>
      <c r="B24" s="19"/>
      <c r="C24" s="19"/>
      <c r="D24" s="19"/>
      <c r="E24" s="19"/>
    </row>
    <row r="25" spans="1:5" x14ac:dyDescent="0.2">
      <c r="A25" s="14"/>
      <c r="B25" s="21"/>
      <c r="C25" s="21"/>
      <c r="D25" s="21"/>
      <c r="E25" s="21"/>
    </row>
    <row r="26" spans="1:5" x14ac:dyDescent="0.2">
      <c r="A26" s="14"/>
      <c r="B26" s="17"/>
      <c r="C26" s="17"/>
      <c r="D26" s="17"/>
      <c r="E26" s="17"/>
    </row>
    <row r="27" spans="1:5" x14ac:dyDescent="0.2">
      <c r="A27" s="14"/>
    </row>
    <row r="28" spans="1:5" x14ac:dyDescent="0.2">
      <c r="A28" s="14"/>
    </row>
    <row r="29" spans="1:5" x14ac:dyDescent="0.2">
      <c r="A29" s="14"/>
    </row>
  </sheetData>
  <mergeCells count="20">
    <mergeCell ref="F14:I14"/>
    <mergeCell ref="J14:M14"/>
    <mergeCell ref="B13:C13"/>
    <mergeCell ref="D13:E13"/>
    <mergeCell ref="B14:E14"/>
    <mergeCell ref="J13:K13"/>
    <mergeCell ref="L3:M4"/>
    <mergeCell ref="L13:M13"/>
    <mergeCell ref="J3:K4"/>
    <mergeCell ref="J2:M2"/>
    <mergeCell ref="A2:A5"/>
    <mergeCell ref="F13:G13"/>
    <mergeCell ref="H13:I13"/>
    <mergeCell ref="A1:G1"/>
    <mergeCell ref="F3:G4"/>
    <mergeCell ref="F2:I2"/>
    <mergeCell ref="H3:I4"/>
    <mergeCell ref="B2:E2"/>
    <mergeCell ref="B3:C4"/>
    <mergeCell ref="D3:E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L83"/>
  <sheetViews>
    <sheetView view="pageBreakPreview" topLeftCell="A16" zoomScaleNormal="100" zoomScaleSheetLayoutView="100" workbookViewId="0">
      <selection activeCell="G7" sqref="G7"/>
    </sheetView>
  </sheetViews>
  <sheetFormatPr defaultRowHeight="12.75" outlineLevelRow="1" x14ac:dyDescent="0.2"/>
  <cols>
    <col min="1" max="1" width="18" customWidth="1"/>
    <col min="2" max="2" width="16.85546875" customWidth="1"/>
    <col min="3" max="3" width="9.140625" customWidth="1"/>
    <col min="4" max="4" width="10.42578125" bestFit="1" customWidth="1"/>
    <col min="5" max="5" width="9.5703125" customWidth="1"/>
    <col min="6" max="6" width="9.140625" customWidth="1"/>
    <col min="7" max="7" width="9.7109375" bestFit="1" customWidth="1"/>
    <col min="8" max="8" width="10.7109375" customWidth="1"/>
    <col min="9" max="9" width="9.7109375" bestFit="1" customWidth="1"/>
    <col min="10" max="10" width="11.42578125" customWidth="1"/>
    <col min="11" max="12" width="9.7109375" bestFit="1" customWidth="1"/>
  </cols>
  <sheetData>
    <row r="1" spans="1:12" x14ac:dyDescent="0.2">
      <c r="A1" s="23"/>
    </row>
    <row r="2" spans="1:12" x14ac:dyDescent="0.2">
      <c r="A2" s="23"/>
    </row>
    <row r="3" spans="1:12" x14ac:dyDescent="0.2">
      <c r="A3" s="42"/>
      <c r="B3" s="213"/>
      <c r="C3" s="213"/>
      <c r="E3" s="214"/>
      <c r="F3" s="214"/>
      <c r="G3" s="214"/>
    </row>
    <row r="4" spans="1:12" x14ac:dyDescent="0.2">
      <c r="A4" s="215" t="s">
        <v>69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12" x14ac:dyDescent="0.2">
      <c r="A5" s="24"/>
      <c r="B5" s="24"/>
      <c r="C5" s="24"/>
      <c r="D5" s="24"/>
      <c r="E5" s="24"/>
      <c r="F5" s="24"/>
      <c r="G5" s="24"/>
      <c r="H5" s="24"/>
      <c r="I5" s="24"/>
    </row>
    <row r="6" spans="1:12" x14ac:dyDescent="0.2">
      <c r="A6" s="216" t="s">
        <v>33</v>
      </c>
      <c r="B6" s="217"/>
      <c r="C6" s="25" t="str">
        <f>A7</f>
        <v>I8</v>
      </c>
      <c r="D6" s="25" t="str">
        <f>A8</f>
        <v>I2</v>
      </c>
      <c r="E6" s="25" t="str">
        <f>A9</f>
        <v>I6</v>
      </c>
      <c r="F6" s="25" t="str">
        <f>A10</f>
        <v>I9</v>
      </c>
      <c r="G6" s="26" t="str">
        <f>A11</f>
        <v>I10</v>
      </c>
      <c r="H6" s="26" t="str">
        <f>A12</f>
        <v>I1</v>
      </c>
      <c r="I6" s="26" t="str">
        <f>A13</f>
        <v>I11</v>
      </c>
      <c r="J6" s="25" t="str">
        <f>A14</f>
        <v>I12</v>
      </c>
      <c r="K6" s="25" t="str">
        <f>A15</f>
        <v>I13</v>
      </c>
      <c r="L6" s="25" t="str">
        <f>A16</f>
        <v>I7</v>
      </c>
    </row>
    <row r="7" spans="1:12" ht="12.75" customHeight="1" x14ac:dyDescent="0.2">
      <c r="A7" s="194" t="str">
        <f>Data!A27:B27</f>
        <v>I8</v>
      </c>
      <c r="B7" s="195"/>
      <c r="C7" s="38"/>
      <c r="D7" s="27">
        <v>1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7">
        <v>1</v>
      </c>
    </row>
    <row r="8" spans="1:12" x14ac:dyDescent="0.2">
      <c r="A8" s="194" t="str">
        <f>Data!A28:B28</f>
        <v>I2</v>
      </c>
      <c r="B8" s="195"/>
      <c r="C8" s="27">
        <v>-1</v>
      </c>
      <c r="D8" s="38"/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</row>
    <row r="9" spans="1:12" x14ac:dyDescent="0.2">
      <c r="A9" s="194" t="str">
        <f>Data!A29:B29</f>
        <v>I6</v>
      </c>
      <c r="B9" s="195"/>
      <c r="C9" s="27">
        <v>-1</v>
      </c>
      <c r="D9" s="27">
        <v>-1</v>
      </c>
      <c r="E9" s="38"/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  <c r="L9" s="27">
        <v>1</v>
      </c>
    </row>
    <row r="10" spans="1:12" x14ac:dyDescent="0.2">
      <c r="A10" s="194" t="str">
        <f>Data!A30:B30</f>
        <v>I9</v>
      </c>
      <c r="B10" s="195"/>
      <c r="C10" s="27">
        <v>-1</v>
      </c>
      <c r="D10" s="27">
        <v>-1</v>
      </c>
      <c r="E10" s="27">
        <v>-1</v>
      </c>
      <c r="F10" s="38"/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>
        <v>1</v>
      </c>
    </row>
    <row r="11" spans="1:12" x14ac:dyDescent="0.2">
      <c r="A11" s="194" t="str">
        <f>Data!A31:B31</f>
        <v>I10</v>
      </c>
      <c r="B11" s="195"/>
      <c r="C11" s="27">
        <v>-1</v>
      </c>
      <c r="D11" s="27">
        <v>-1</v>
      </c>
      <c r="E11" s="27">
        <v>-1</v>
      </c>
      <c r="F11" s="27">
        <v>-1</v>
      </c>
      <c r="G11" s="38"/>
      <c r="H11" s="27">
        <v>1</v>
      </c>
      <c r="I11" s="27">
        <v>1</v>
      </c>
      <c r="J11" s="27">
        <v>1</v>
      </c>
      <c r="K11" s="27">
        <v>1</v>
      </c>
      <c r="L11" s="27">
        <v>1</v>
      </c>
    </row>
    <row r="12" spans="1:12" x14ac:dyDescent="0.2">
      <c r="A12" s="194" t="str">
        <f>Data!A32:B32</f>
        <v>I1</v>
      </c>
      <c r="B12" s="195"/>
      <c r="C12" s="27">
        <v>-1</v>
      </c>
      <c r="D12" s="27">
        <v>-1</v>
      </c>
      <c r="E12" s="27">
        <v>-1</v>
      </c>
      <c r="F12" s="27">
        <v>-1</v>
      </c>
      <c r="G12" s="27">
        <v>-1</v>
      </c>
      <c r="H12" s="38"/>
      <c r="I12" s="27">
        <v>1</v>
      </c>
      <c r="J12" s="27">
        <v>1</v>
      </c>
      <c r="K12" s="27">
        <v>1</v>
      </c>
      <c r="L12" s="27">
        <v>1</v>
      </c>
    </row>
    <row r="13" spans="1:12" x14ac:dyDescent="0.2">
      <c r="A13" s="194" t="str">
        <f>Data!A33:B33</f>
        <v>I11</v>
      </c>
      <c r="B13" s="195"/>
      <c r="C13" s="27">
        <v>-1</v>
      </c>
      <c r="D13" s="27">
        <v>-1</v>
      </c>
      <c r="E13" s="27">
        <v>-1</v>
      </c>
      <c r="F13" s="27">
        <v>-1</v>
      </c>
      <c r="G13" s="27">
        <v>-1</v>
      </c>
      <c r="H13" s="27">
        <v>-1</v>
      </c>
      <c r="I13" s="38"/>
      <c r="J13" s="27">
        <v>1</v>
      </c>
      <c r="K13" s="27">
        <v>1</v>
      </c>
      <c r="L13" s="27">
        <v>1</v>
      </c>
    </row>
    <row r="14" spans="1:12" ht="12.75" customHeight="1" x14ac:dyDescent="0.2">
      <c r="A14" s="194" t="str">
        <f>Data!A34:B34</f>
        <v>I12</v>
      </c>
      <c r="B14" s="195"/>
      <c r="C14" s="27">
        <v>-1</v>
      </c>
      <c r="D14" s="27">
        <v>-1</v>
      </c>
      <c r="E14" s="27">
        <v>-1</v>
      </c>
      <c r="F14" s="27">
        <v>-1</v>
      </c>
      <c r="G14" s="27">
        <v>-1</v>
      </c>
      <c r="H14" s="27">
        <v>-1</v>
      </c>
      <c r="I14" s="27">
        <v>-1</v>
      </c>
      <c r="J14" s="38"/>
      <c r="K14" s="27">
        <v>1</v>
      </c>
      <c r="L14" s="27">
        <v>1</v>
      </c>
    </row>
    <row r="15" spans="1:12" x14ac:dyDescent="0.2">
      <c r="A15" s="194" t="str">
        <f>Data!A35:B35</f>
        <v>I13</v>
      </c>
      <c r="B15" s="195"/>
      <c r="C15" s="27">
        <v>-1</v>
      </c>
      <c r="D15" s="27">
        <v>-1</v>
      </c>
      <c r="E15" s="27">
        <v>-1</v>
      </c>
      <c r="F15" s="27">
        <v>-1</v>
      </c>
      <c r="G15" s="27">
        <v>-1</v>
      </c>
      <c r="H15" s="27">
        <v>-1</v>
      </c>
      <c r="I15" s="27">
        <v>-1</v>
      </c>
      <c r="J15" s="27">
        <v>-1</v>
      </c>
      <c r="K15" s="38"/>
      <c r="L15" s="27">
        <v>1</v>
      </c>
    </row>
    <row r="16" spans="1:12" x14ac:dyDescent="0.2">
      <c r="A16" s="194" t="str">
        <f>Data!A36:B36</f>
        <v>I7</v>
      </c>
      <c r="B16" s="195"/>
      <c r="C16" s="27">
        <v>-1</v>
      </c>
      <c r="D16" s="27">
        <v>-1</v>
      </c>
      <c r="E16" s="27">
        <v>-1</v>
      </c>
      <c r="F16" s="27">
        <v>-1</v>
      </c>
      <c r="G16" s="27">
        <v>-1</v>
      </c>
      <c r="H16" s="27">
        <v>-1</v>
      </c>
      <c r="I16" s="27">
        <v>-1</v>
      </c>
      <c r="J16" s="27">
        <v>-1</v>
      </c>
      <c r="K16" s="27">
        <v>-1</v>
      </c>
      <c r="L16" s="38"/>
    </row>
    <row r="17" spans="1:12" x14ac:dyDescent="0.2">
      <c r="A17" s="212" t="s">
        <v>72</v>
      </c>
      <c r="B17" s="212"/>
      <c r="C17" s="212"/>
      <c r="D17" s="212"/>
      <c r="E17" s="212"/>
      <c r="F17" s="133"/>
      <c r="G17" s="134"/>
    </row>
    <row r="18" spans="1:12" ht="12.75" customHeight="1" x14ac:dyDescent="0.2">
      <c r="A18" s="212" t="s">
        <v>73</v>
      </c>
      <c r="B18" s="212"/>
      <c r="C18" s="212"/>
      <c r="D18" s="212"/>
      <c r="E18" s="212"/>
      <c r="F18" s="133"/>
      <c r="G18" s="134"/>
    </row>
    <row r="19" spans="1:12" x14ac:dyDescent="0.2">
      <c r="A19" s="28"/>
      <c r="B19" s="28"/>
      <c r="C19" s="28"/>
      <c r="D19" s="28"/>
      <c r="E19" s="28"/>
      <c r="F19" s="28"/>
      <c r="G19" s="28"/>
      <c r="H19" s="28"/>
      <c r="I19" s="28"/>
    </row>
    <row r="20" spans="1:12" x14ac:dyDescent="0.2">
      <c r="A20" s="206" t="s">
        <v>70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  <row r="21" spans="1:12" x14ac:dyDescent="0.2">
      <c r="A21" s="203" t="s">
        <v>33</v>
      </c>
      <c r="B21" s="204"/>
      <c r="C21" s="25" t="str">
        <f t="shared" ref="C21:L21" si="0">C6</f>
        <v>I8</v>
      </c>
      <c r="D21" s="25" t="str">
        <f t="shared" si="0"/>
        <v>I2</v>
      </c>
      <c r="E21" s="25" t="str">
        <f t="shared" si="0"/>
        <v>I6</v>
      </c>
      <c r="F21" s="25" t="str">
        <f t="shared" si="0"/>
        <v>I9</v>
      </c>
      <c r="G21" s="25" t="str">
        <f t="shared" si="0"/>
        <v>I10</v>
      </c>
      <c r="H21" s="25" t="str">
        <f t="shared" si="0"/>
        <v>I1</v>
      </c>
      <c r="I21" s="25" t="str">
        <f t="shared" si="0"/>
        <v>I11</v>
      </c>
      <c r="J21" s="25" t="str">
        <f t="shared" si="0"/>
        <v>I12</v>
      </c>
      <c r="K21" s="25" t="str">
        <f t="shared" si="0"/>
        <v>I13</v>
      </c>
      <c r="L21" s="25" t="str">
        <f t="shared" si="0"/>
        <v>I7</v>
      </c>
    </row>
    <row r="22" spans="1:12" x14ac:dyDescent="0.2">
      <c r="A22" s="29"/>
      <c r="B22" s="132" t="s">
        <v>71</v>
      </c>
      <c r="C22" s="44">
        <f>B23</f>
        <v>0.51992738336705235</v>
      </c>
      <c r="D22" s="51">
        <f>B24</f>
        <v>1.413763017572699</v>
      </c>
      <c r="E22" s="52">
        <f>B25</f>
        <v>1.2420644473483202</v>
      </c>
      <c r="F22" s="51">
        <f>B26</f>
        <v>1.446606031770638</v>
      </c>
      <c r="G22" s="51">
        <f>B27</f>
        <v>1.3211417419173601</v>
      </c>
      <c r="H22" s="51">
        <f>B28</f>
        <v>1.3428198485954121</v>
      </c>
      <c r="I22" s="51">
        <f>B29</f>
        <v>0.99167423368357932</v>
      </c>
      <c r="J22" s="51">
        <f>B30</f>
        <v>1.0569073439169419</v>
      </c>
      <c r="K22" s="51">
        <f>B31</f>
        <v>0.9272917034634468</v>
      </c>
      <c r="L22" s="51">
        <f>B32</f>
        <v>1.0819969788250769</v>
      </c>
    </row>
    <row r="23" spans="1:12" x14ac:dyDescent="0.2">
      <c r="A23" s="30" t="str">
        <f t="shared" ref="A23:A32" si="1">A7</f>
        <v>I8</v>
      </c>
      <c r="B23" s="44">
        <f>Data!$E27/Data!$G27</f>
        <v>0.51992738336705235</v>
      </c>
      <c r="C23" s="45"/>
      <c r="D23" s="46">
        <f>IF($B$23&gt;D22,1,-1)</f>
        <v>-1</v>
      </c>
      <c r="E23" s="46">
        <f t="shared" ref="E23:L23" si="2">IF($B$23&gt;E22,1,-1)</f>
        <v>-1</v>
      </c>
      <c r="F23" s="46">
        <f t="shared" si="2"/>
        <v>-1</v>
      </c>
      <c r="G23" s="46">
        <f t="shared" si="2"/>
        <v>-1</v>
      </c>
      <c r="H23" s="46">
        <f t="shared" si="2"/>
        <v>-1</v>
      </c>
      <c r="I23" s="46">
        <f t="shared" si="2"/>
        <v>-1</v>
      </c>
      <c r="J23" s="46">
        <f t="shared" si="2"/>
        <v>-1</v>
      </c>
      <c r="K23" s="46">
        <f t="shared" si="2"/>
        <v>-1</v>
      </c>
      <c r="L23" s="46">
        <f t="shared" si="2"/>
        <v>-1</v>
      </c>
    </row>
    <row r="24" spans="1:12" x14ac:dyDescent="0.2">
      <c r="A24" s="30" t="str">
        <f t="shared" si="1"/>
        <v>I2</v>
      </c>
      <c r="B24" s="44">
        <f>Data!$E28/Data!$G28</f>
        <v>1.413763017572699</v>
      </c>
      <c r="C24" s="46">
        <f>IF($B$24&gt;C22,1,-1)</f>
        <v>1</v>
      </c>
      <c r="D24" s="45"/>
      <c r="E24" s="46">
        <f t="shared" ref="E24:L24" si="3">IF($B$24&gt;E22,1,-1)</f>
        <v>1</v>
      </c>
      <c r="F24" s="46">
        <f t="shared" si="3"/>
        <v>-1</v>
      </c>
      <c r="G24" s="46">
        <f t="shared" si="3"/>
        <v>1</v>
      </c>
      <c r="H24" s="46">
        <f t="shared" si="3"/>
        <v>1</v>
      </c>
      <c r="I24" s="46">
        <f t="shared" si="3"/>
        <v>1</v>
      </c>
      <c r="J24" s="46">
        <f t="shared" si="3"/>
        <v>1</v>
      </c>
      <c r="K24" s="46">
        <f t="shared" si="3"/>
        <v>1</v>
      </c>
      <c r="L24" s="46">
        <f t="shared" si="3"/>
        <v>1</v>
      </c>
    </row>
    <row r="25" spans="1:12" x14ac:dyDescent="0.2">
      <c r="A25" s="30" t="str">
        <f t="shared" si="1"/>
        <v>I6</v>
      </c>
      <c r="B25" s="44">
        <f>Data!$E29/Data!$G29</f>
        <v>1.2420644473483202</v>
      </c>
      <c r="C25" s="46">
        <f>IF($B$25&gt;C22,1,-1)</f>
        <v>1</v>
      </c>
      <c r="D25" s="46">
        <f>IF($B$25&gt;D22,1,-1)</f>
        <v>-1</v>
      </c>
      <c r="E25" s="45"/>
      <c r="F25" s="46">
        <f t="shared" ref="F25:L25" si="4">IF($B$25&gt;F22,1,-1)</f>
        <v>-1</v>
      </c>
      <c r="G25" s="46">
        <f t="shared" si="4"/>
        <v>-1</v>
      </c>
      <c r="H25" s="46">
        <f t="shared" si="4"/>
        <v>-1</v>
      </c>
      <c r="I25" s="46">
        <f t="shared" si="4"/>
        <v>1</v>
      </c>
      <c r="J25" s="46">
        <f t="shared" si="4"/>
        <v>1</v>
      </c>
      <c r="K25" s="46">
        <f t="shared" si="4"/>
        <v>1</v>
      </c>
      <c r="L25" s="46">
        <f t="shared" si="4"/>
        <v>1</v>
      </c>
    </row>
    <row r="26" spans="1:12" x14ac:dyDescent="0.2">
      <c r="A26" s="30" t="str">
        <f t="shared" si="1"/>
        <v>I9</v>
      </c>
      <c r="B26" s="44">
        <f>Data!$E30/Data!$G30</f>
        <v>1.446606031770638</v>
      </c>
      <c r="C26" s="46">
        <f>IF($B$26&gt;C22,1,-1)</f>
        <v>1</v>
      </c>
      <c r="D26" s="46">
        <f>IF($B$26&gt;D22,1,-1)</f>
        <v>1</v>
      </c>
      <c r="E26" s="46">
        <f>IF($B$26&gt;E22,1,-1)</f>
        <v>1</v>
      </c>
      <c r="F26" s="45"/>
      <c r="G26" s="46">
        <f t="shared" ref="G26:L26" si="5">IF($B$26&gt;G22,1,-1)</f>
        <v>1</v>
      </c>
      <c r="H26" s="46">
        <f t="shared" si="5"/>
        <v>1</v>
      </c>
      <c r="I26" s="46">
        <f t="shared" si="5"/>
        <v>1</v>
      </c>
      <c r="J26" s="46">
        <f t="shared" si="5"/>
        <v>1</v>
      </c>
      <c r="K26" s="46">
        <f t="shared" si="5"/>
        <v>1</v>
      </c>
      <c r="L26" s="46">
        <f t="shared" si="5"/>
        <v>1</v>
      </c>
    </row>
    <row r="27" spans="1:12" x14ac:dyDescent="0.2">
      <c r="A27" s="30" t="str">
        <f t="shared" si="1"/>
        <v>I10</v>
      </c>
      <c r="B27" s="44">
        <f>Data!$E31/Data!$G31</f>
        <v>1.3211417419173601</v>
      </c>
      <c r="C27" s="46">
        <f>IF($B$27&gt;C22,1,-1)</f>
        <v>1</v>
      </c>
      <c r="D27" s="46">
        <f>IF($B$27&gt;D22,1,-1)</f>
        <v>-1</v>
      </c>
      <c r="E27" s="46">
        <f>IF($B$27&gt;E22,1,-1)</f>
        <v>1</v>
      </c>
      <c r="F27" s="46">
        <f>IF($B$27&gt;F22,1,-1)</f>
        <v>-1</v>
      </c>
      <c r="G27" s="45"/>
      <c r="H27" s="46">
        <f>IF($B$27&gt;H22,1,-1)</f>
        <v>-1</v>
      </c>
      <c r="I27" s="46">
        <f>IF($B$27&gt;I22,1,-1)</f>
        <v>1</v>
      </c>
      <c r="J27" s="46">
        <f>IF($B$27&gt;J22,1,-1)</f>
        <v>1</v>
      </c>
      <c r="K27" s="46">
        <f>IF($B$27&gt;K22,1,-1)</f>
        <v>1</v>
      </c>
      <c r="L27" s="46">
        <f>IF($B$27&gt;L22,1,-1)</f>
        <v>1</v>
      </c>
    </row>
    <row r="28" spans="1:12" x14ac:dyDescent="0.2">
      <c r="A28" s="30" t="str">
        <f t="shared" si="1"/>
        <v>I1</v>
      </c>
      <c r="B28" s="44">
        <f>Data!$E32/Data!$G32</f>
        <v>1.3428198485954121</v>
      </c>
      <c r="C28" s="46">
        <f>IF($B$28&gt;C22,1,-1)</f>
        <v>1</v>
      </c>
      <c r="D28" s="46">
        <f>IF($B$28&gt;D22,1,-1)</f>
        <v>-1</v>
      </c>
      <c r="E28" s="46">
        <f>IF($B$28&gt;E22,1,-1)</f>
        <v>1</v>
      </c>
      <c r="F28" s="46">
        <f>IF($B$28&gt;F22,1,-1)</f>
        <v>-1</v>
      </c>
      <c r="G28" s="46">
        <f>IF($B$28&gt;G22,1,-1)</f>
        <v>1</v>
      </c>
      <c r="H28" s="45"/>
      <c r="I28" s="46">
        <f>IF($B$28&gt;I22,1,-1)</f>
        <v>1</v>
      </c>
      <c r="J28" s="46">
        <f>IF($B$28&gt;J22,1,-1)</f>
        <v>1</v>
      </c>
      <c r="K28" s="46">
        <f>IF($B$28&gt;K22,1,-1)</f>
        <v>1</v>
      </c>
      <c r="L28" s="46">
        <f>IF($B$28&gt;L22,1,-1)</f>
        <v>1</v>
      </c>
    </row>
    <row r="29" spans="1:12" x14ac:dyDescent="0.2">
      <c r="A29" s="30" t="str">
        <f t="shared" si="1"/>
        <v>I11</v>
      </c>
      <c r="B29" s="44">
        <f>Data!$E33/Data!$G33</f>
        <v>0.99167423368357932</v>
      </c>
      <c r="C29" s="46">
        <f t="shared" ref="C29:H29" si="6">IF($B$29&gt;C22,1,-1)</f>
        <v>1</v>
      </c>
      <c r="D29" s="46">
        <f t="shared" si="6"/>
        <v>-1</v>
      </c>
      <c r="E29" s="46">
        <f t="shared" si="6"/>
        <v>-1</v>
      </c>
      <c r="F29" s="46">
        <f t="shared" si="6"/>
        <v>-1</v>
      </c>
      <c r="G29" s="46">
        <f t="shared" si="6"/>
        <v>-1</v>
      </c>
      <c r="H29" s="46">
        <f t="shared" si="6"/>
        <v>-1</v>
      </c>
      <c r="I29" s="45"/>
      <c r="J29" s="46">
        <f>IF($B$29&gt;J22,1,-1)</f>
        <v>-1</v>
      </c>
      <c r="K29" s="46">
        <f>IF($B$29&gt;K22,1,-1)</f>
        <v>1</v>
      </c>
      <c r="L29" s="46">
        <f>IF($B$29&gt;L22,1,-1)</f>
        <v>-1</v>
      </c>
    </row>
    <row r="30" spans="1:12" x14ac:dyDescent="0.2">
      <c r="A30" s="30" t="str">
        <f t="shared" si="1"/>
        <v>I12</v>
      </c>
      <c r="B30" s="44">
        <f>Data!$E34/Data!$G34</f>
        <v>1.0569073439169419</v>
      </c>
      <c r="C30" s="46">
        <f t="shared" ref="C30:I30" si="7">IF($B$30&gt;C22,1,-1)</f>
        <v>1</v>
      </c>
      <c r="D30" s="46">
        <f t="shared" si="7"/>
        <v>-1</v>
      </c>
      <c r="E30" s="46">
        <f t="shared" si="7"/>
        <v>-1</v>
      </c>
      <c r="F30" s="46">
        <f t="shared" si="7"/>
        <v>-1</v>
      </c>
      <c r="G30" s="46">
        <f t="shared" si="7"/>
        <v>-1</v>
      </c>
      <c r="H30" s="46">
        <f t="shared" si="7"/>
        <v>-1</v>
      </c>
      <c r="I30" s="46">
        <f t="shared" si="7"/>
        <v>1</v>
      </c>
      <c r="J30" s="45"/>
      <c r="K30" s="46">
        <f>IF($B$30&gt;K22,1,-1)</f>
        <v>1</v>
      </c>
      <c r="L30" s="46">
        <f>IF($B$30&gt;L22,1,-1)</f>
        <v>-1</v>
      </c>
    </row>
    <row r="31" spans="1:12" x14ac:dyDescent="0.2">
      <c r="A31" s="30" t="str">
        <f t="shared" si="1"/>
        <v>I13</v>
      </c>
      <c r="B31" s="44">
        <f>Data!$E35/Data!$G35</f>
        <v>0.9272917034634468</v>
      </c>
      <c r="C31" s="46">
        <f t="shared" ref="C31:J31" si="8">IF($B$31&gt;C22,1,-1)</f>
        <v>1</v>
      </c>
      <c r="D31" s="46">
        <f t="shared" si="8"/>
        <v>-1</v>
      </c>
      <c r="E31" s="46">
        <f t="shared" si="8"/>
        <v>-1</v>
      </c>
      <c r="F31" s="46">
        <f t="shared" si="8"/>
        <v>-1</v>
      </c>
      <c r="G31" s="46">
        <f t="shared" si="8"/>
        <v>-1</v>
      </c>
      <c r="H31" s="46">
        <f t="shared" si="8"/>
        <v>-1</v>
      </c>
      <c r="I31" s="46">
        <f t="shared" si="8"/>
        <v>-1</v>
      </c>
      <c r="J31" s="46">
        <f t="shared" si="8"/>
        <v>-1</v>
      </c>
      <c r="K31" s="45"/>
      <c r="L31" s="46">
        <f>IF($B$31&gt;L22,1,-1)</f>
        <v>-1</v>
      </c>
    </row>
    <row r="32" spans="1:12" x14ac:dyDescent="0.2">
      <c r="A32" s="30" t="str">
        <f t="shared" si="1"/>
        <v>I7</v>
      </c>
      <c r="B32" s="44">
        <f>Data!$E36/Data!$G36</f>
        <v>1.0819969788250769</v>
      </c>
      <c r="C32" s="46">
        <f t="shared" ref="C32:K32" si="9">IF($B$32&gt;C22,1,-1)</f>
        <v>1</v>
      </c>
      <c r="D32" s="46">
        <f t="shared" si="9"/>
        <v>-1</v>
      </c>
      <c r="E32" s="46">
        <f t="shared" si="9"/>
        <v>-1</v>
      </c>
      <c r="F32" s="46">
        <f t="shared" si="9"/>
        <v>-1</v>
      </c>
      <c r="G32" s="46">
        <f t="shared" si="9"/>
        <v>-1</v>
      </c>
      <c r="H32" s="46">
        <f t="shared" si="9"/>
        <v>-1</v>
      </c>
      <c r="I32" s="46">
        <f t="shared" si="9"/>
        <v>1</v>
      </c>
      <c r="J32" s="46">
        <f t="shared" si="9"/>
        <v>1</v>
      </c>
      <c r="K32" s="46">
        <f t="shared" si="9"/>
        <v>1</v>
      </c>
      <c r="L32" s="45"/>
    </row>
    <row r="33" spans="1:12" x14ac:dyDescent="0.2">
      <c r="A33" s="209" t="s">
        <v>74</v>
      </c>
      <c r="B33" s="209"/>
      <c r="C33" s="209"/>
      <c r="D33" s="209"/>
      <c r="E33" s="209"/>
      <c r="F33" s="209"/>
      <c r="G33" s="209"/>
    </row>
    <row r="34" spans="1:12" x14ac:dyDescent="0.2">
      <c r="A34" s="209" t="s">
        <v>75</v>
      </c>
      <c r="B34" s="209"/>
      <c r="C34" s="209"/>
      <c r="D34" s="209"/>
      <c r="E34" s="209"/>
      <c r="F34" s="209"/>
      <c r="G34" s="209"/>
    </row>
    <row r="35" spans="1:12" x14ac:dyDescent="0.2">
      <c r="A35" s="31"/>
      <c r="B35" s="32"/>
      <c r="C35" s="33"/>
      <c r="D35" s="33"/>
      <c r="E35" s="33"/>
      <c r="F35" s="33"/>
      <c r="G35" s="33"/>
      <c r="H35" s="33"/>
      <c r="I35" s="33"/>
    </row>
    <row r="36" spans="1:12" x14ac:dyDescent="0.2">
      <c r="A36" s="205" t="s">
        <v>76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</row>
    <row r="37" spans="1:12" x14ac:dyDescent="0.2">
      <c r="A37" s="203" t="s">
        <v>33</v>
      </c>
      <c r="B37" s="204"/>
      <c r="C37" s="25" t="str">
        <f t="shared" ref="C37:L37" si="10">C21</f>
        <v>I8</v>
      </c>
      <c r="D37" s="25" t="str">
        <f t="shared" si="10"/>
        <v>I2</v>
      </c>
      <c r="E37" s="25" t="str">
        <f t="shared" si="10"/>
        <v>I6</v>
      </c>
      <c r="F37" s="25" t="str">
        <f t="shared" si="10"/>
        <v>I9</v>
      </c>
      <c r="G37" s="25" t="str">
        <f t="shared" si="10"/>
        <v>I10</v>
      </c>
      <c r="H37" s="25" t="str">
        <f t="shared" si="10"/>
        <v>I1</v>
      </c>
      <c r="I37" s="25" t="str">
        <f t="shared" si="10"/>
        <v>I11</v>
      </c>
      <c r="J37" s="25" t="str">
        <f t="shared" si="10"/>
        <v>I12</v>
      </c>
      <c r="K37" s="25" t="str">
        <f t="shared" si="10"/>
        <v>I13</v>
      </c>
      <c r="L37" s="25" t="str">
        <f t="shared" si="10"/>
        <v>I7</v>
      </c>
    </row>
    <row r="38" spans="1:12" x14ac:dyDescent="0.2">
      <c r="A38" s="30" t="str">
        <f t="shared" ref="A38:A47" si="11">A23</f>
        <v>I8</v>
      </c>
      <c r="B38" s="44"/>
      <c r="C38" s="45"/>
      <c r="D38" s="46">
        <f t="shared" ref="D38:L38" si="12">IF(D23=D7,0,1)</f>
        <v>1</v>
      </c>
      <c r="E38" s="46">
        <f t="shared" si="12"/>
        <v>1</v>
      </c>
      <c r="F38" s="46">
        <f t="shared" si="12"/>
        <v>1</v>
      </c>
      <c r="G38" s="46">
        <f t="shared" si="12"/>
        <v>1</v>
      </c>
      <c r="H38" s="46">
        <f t="shared" si="12"/>
        <v>1</v>
      </c>
      <c r="I38" s="46">
        <f t="shared" si="12"/>
        <v>1</v>
      </c>
      <c r="J38" s="46">
        <f t="shared" si="12"/>
        <v>1</v>
      </c>
      <c r="K38" s="46">
        <f t="shared" si="12"/>
        <v>1</v>
      </c>
      <c r="L38" s="46">
        <f t="shared" si="12"/>
        <v>1</v>
      </c>
    </row>
    <row r="39" spans="1:12" x14ac:dyDescent="0.2">
      <c r="A39" s="30" t="str">
        <f t="shared" si="11"/>
        <v>I2</v>
      </c>
      <c r="B39" s="44"/>
      <c r="C39" s="46">
        <f t="shared" ref="C39:C47" si="13">IF(C24=C8,0,1)</f>
        <v>1</v>
      </c>
      <c r="D39" s="45"/>
      <c r="E39" s="46">
        <f t="shared" ref="E39:L39" si="14">IF(E24=E8,0,1)</f>
        <v>0</v>
      </c>
      <c r="F39" s="46">
        <f t="shared" si="14"/>
        <v>1</v>
      </c>
      <c r="G39" s="46">
        <f t="shared" si="14"/>
        <v>0</v>
      </c>
      <c r="H39" s="46">
        <f t="shared" si="14"/>
        <v>0</v>
      </c>
      <c r="I39" s="46">
        <f t="shared" si="14"/>
        <v>0</v>
      </c>
      <c r="J39" s="46">
        <f t="shared" si="14"/>
        <v>0</v>
      </c>
      <c r="K39" s="46">
        <f t="shared" si="14"/>
        <v>0</v>
      </c>
      <c r="L39" s="46">
        <f t="shared" si="14"/>
        <v>0</v>
      </c>
    </row>
    <row r="40" spans="1:12" x14ac:dyDescent="0.2">
      <c r="A40" s="30" t="str">
        <f t="shared" si="11"/>
        <v>I6</v>
      </c>
      <c r="B40" s="44"/>
      <c r="C40" s="46">
        <f t="shared" si="13"/>
        <v>1</v>
      </c>
      <c r="D40" s="46">
        <f t="shared" ref="D40:D47" si="15">IF(D25=D9,0,1)</f>
        <v>0</v>
      </c>
      <c r="E40" s="45"/>
      <c r="F40" s="46">
        <f t="shared" ref="F40:L40" si="16">IF(F25=F9,0,1)</f>
        <v>1</v>
      </c>
      <c r="G40" s="46">
        <f t="shared" si="16"/>
        <v>1</v>
      </c>
      <c r="H40" s="46">
        <f t="shared" si="16"/>
        <v>1</v>
      </c>
      <c r="I40" s="46">
        <f t="shared" si="16"/>
        <v>0</v>
      </c>
      <c r="J40" s="46">
        <f t="shared" si="16"/>
        <v>0</v>
      </c>
      <c r="K40" s="46">
        <f t="shared" si="16"/>
        <v>0</v>
      </c>
      <c r="L40" s="46">
        <f t="shared" si="16"/>
        <v>0</v>
      </c>
    </row>
    <row r="41" spans="1:12" x14ac:dyDescent="0.2">
      <c r="A41" s="30" t="str">
        <f t="shared" si="11"/>
        <v>I9</v>
      </c>
      <c r="B41" s="44"/>
      <c r="C41" s="46">
        <f t="shared" si="13"/>
        <v>1</v>
      </c>
      <c r="D41" s="46">
        <f t="shared" si="15"/>
        <v>1</v>
      </c>
      <c r="E41" s="46">
        <f t="shared" ref="E41:E47" si="17">IF(E26=E10,0,1)</f>
        <v>1</v>
      </c>
      <c r="F41" s="45"/>
      <c r="G41" s="46">
        <f t="shared" ref="G41:L41" si="18">IF(G26=G10,0,1)</f>
        <v>0</v>
      </c>
      <c r="H41" s="46">
        <f t="shared" si="18"/>
        <v>0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</row>
    <row r="42" spans="1:12" x14ac:dyDescent="0.2">
      <c r="A42" s="30" t="str">
        <f t="shared" si="11"/>
        <v>I10</v>
      </c>
      <c r="B42" s="44"/>
      <c r="C42" s="46">
        <f t="shared" si="13"/>
        <v>1</v>
      </c>
      <c r="D42" s="46">
        <f t="shared" si="15"/>
        <v>0</v>
      </c>
      <c r="E42" s="46">
        <f t="shared" si="17"/>
        <v>1</v>
      </c>
      <c r="F42" s="46">
        <f t="shared" ref="F42:F47" si="19">IF(F27=F11,0,1)</f>
        <v>0</v>
      </c>
      <c r="G42" s="45"/>
      <c r="H42" s="46">
        <f>IF(H27=H11,0,1)</f>
        <v>1</v>
      </c>
      <c r="I42" s="46">
        <f>IF(I27=I11,0,1)</f>
        <v>0</v>
      </c>
      <c r="J42" s="46">
        <f>IF(J27=J11,0,1)</f>
        <v>0</v>
      </c>
      <c r="K42" s="46">
        <f>IF(K27=K11,0,1)</f>
        <v>0</v>
      </c>
      <c r="L42" s="46">
        <f>IF(L27=L11,0,1)</f>
        <v>0</v>
      </c>
    </row>
    <row r="43" spans="1:12" x14ac:dyDescent="0.2">
      <c r="A43" s="30" t="str">
        <f t="shared" si="11"/>
        <v>I1</v>
      </c>
      <c r="B43" s="44"/>
      <c r="C43" s="46">
        <f t="shared" si="13"/>
        <v>1</v>
      </c>
      <c r="D43" s="46">
        <f t="shared" si="15"/>
        <v>0</v>
      </c>
      <c r="E43" s="46">
        <f t="shared" si="17"/>
        <v>1</v>
      </c>
      <c r="F43" s="46">
        <f t="shared" si="19"/>
        <v>0</v>
      </c>
      <c r="G43" s="46">
        <f>IF(G28=G12,0,1)</f>
        <v>1</v>
      </c>
      <c r="H43" s="45"/>
      <c r="I43" s="46">
        <f>IF(I28=I12,0,1)</f>
        <v>0</v>
      </c>
      <c r="J43" s="46">
        <f>IF(J28=J12,0,1)</f>
        <v>0</v>
      </c>
      <c r="K43" s="46">
        <f>IF(K28=K12,0,1)</f>
        <v>0</v>
      </c>
      <c r="L43" s="46">
        <f>IF(L28=L12,0,1)</f>
        <v>0</v>
      </c>
    </row>
    <row r="44" spans="1:12" x14ac:dyDescent="0.2">
      <c r="A44" s="30" t="str">
        <f t="shared" si="11"/>
        <v>I11</v>
      </c>
      <c r="B44" s="44"/>
      <c r="C44" s="46">
        <f t="shared" si="13"/>
        <v>1</v>
      </c>
      <c r="D44" s="46">
        <f t="shared" si="15"/>
        <v>0</v>
      </c>
      <c r="E44" s="46">
        <f t="shared" si="17"/>
        <v>0</v>
      </c>
      <c r="F44" s="46">
        <f t="shared" si="19"/>
        <v>0</v>
      </c>
      <c r="G44" s="46">
        <f>IF(G29=G13,0,1)</f>
        <v>0</v>
      </c>
      <c r="H44" s="46">
        <f>IF(H29=H13,0,1)</f>
        <v>0</v>
      </c>
      <c r="I44" s="45"/>
      <c r="J44" s="46">
        <f>IF(J29=J13,0,1)</f>
        <v>1</v>
      </c>
      <c r="K44" s="46">
        <f>IF(K29=K13,0,1)</f>
        <v>0</v>
      </c>
      <c r="L44" s="46">
        <f>IF(L29=L13,0,1)</f>
        <v>1</v>
      </c>
    </row>
    <row r="45" spans="1:12" x14ac:dyDescent="0.2">
      <c r="A45" s="30" t="str">
        <f t="shared" si="11"/>
        <v>I12</v>
      </c>
      <c r="B45" s="44"/>
      <c r="C45" s="46">
        <f t="shared" si="13"/>
        <v>1</v>
      </c>
      <c r="D45" s="46">
        <f t="shared" si="15"/>
        <v>0</v>
      </c>
      <c r="E45" s="46">
        <f t="shared" si="17"/>
        <v>0</v>
      </c>
      <c r="F45" s="46">
        <f t="shared" si="19"/>
        <v>0</v>
      </c>
      <c r="G45" s="46">
        <f>IF(G30=G14,0,1)</f>
        <v>0</v>
      </c>
      <c r="H45" s="46">
        <f>IF(H30=H14,0,1)</f>
        <v>0</v>
      </c>
      <c r="I45" s="46">
        <f>IF(I30=I14,0,1)</f>
        <v>1</v>
      </c>
      <c r="J45" s="45"/>
      <c r="K45" s="46">
        <f>IF(K30=K14,0,1)</f>
        <v>0</v>
      </c>
      <c r="L45" s="46">
        <f>IF(L30=L14,0,1)</f>
        <v>1</v>
      </c>
    </row>
    <row r="46" spans="1:12" x14ac:dyDescent="0.2">
      <c r="A46" s="30" t="str">
        <f t="shared" si="11"/>
        <v>I13</v>
      </c>
      <c r="B46" s="44"/>
      <c r="C46" s="46">
        <f t="shared" si="13"/>
        <v>1</v>
      </c>
      <c r="D46" s="46">
        <f t="shared" si="15"/>
        <v>0</v>
      </c>
      <c r="E46" s="46">
        <f t="shared" si="17"/>
        <v>0</v>
      </c>
      <c r="F46" s="46">
        <f t="shared" si="19"/>
        <v>0</v>
      </c>
      <c r="G46" s="46">
        <f>IF(G31=G15,0,1)</f>
        <v>0</v>
      </c>
      <c r="H46" s="46">
        <f>IF(H31=H15,0,1)</f>
        <v>0</v>
      </c>
      <c r="I46" s="46">
        <f>IF(I31=I15,0,1)</f>
        <v>0</v>
      </c>
      <c r="J46" s="46">
        <f>IF(J31=J15,0,1)</f>
        <v>0</v>
      </c>
      <c r="K46" s="45"/>
      <c r="L46" s="46">
        <f>IF(L31=L15,0,1)</f>
        <v>1</v>
      </c>
    </row>
    <row r="47" spans="1:12" x14ac:dyDescent="0.2">
      <c r="A47" s="30" t="str">
        <f t="shared" si="11"/>
        <v>I7</v>
      </c>
      <c r="B47" s="44"/>
      <c r="C47" s="46">
        <f t="shared" si="13"/>
        <v>1</v>
      </c>
      <c r="D47" s="46">
        <f t="shared" si="15"/>
        <v>0</v>
      </c>
      <c r="E47" s="46">
        <f t="shared" si="17"/>
        <v>0</v>
      </c>
      <c r="F47" s="46">
        <f t="shared" si="19"/>
        <v>0</v>
      </c>
      <c r="G47" s="46">
        <f>IF(G32=G16,0,1)</f>
        <v>0</v>
      </c>
      <c r="H47" s="46">
        <f>IF(H32=H16,0,1)</f>
        <v>0</v>
      </c>
      <c r="I47" s="46">
        <f>IF(I32=I16,0,1)</f>
        <v>1</v>
      </c>
      <c r="J47" s="46">
        <f>IF(J32=J16,0,1)</f>
        <v>1</v>
      </c>
      <c r="K47" s="46">
        <f>IF(K32=K16,0,1)</f>
        <v>1</v>
      </c>
      <c r="L47" s="45"/>
    </row>
    <row r="48" spans="1:12" ht="15.6" customHeight="1" x14ac:dyDescent="0.2">
      <c r="A48" s="210" t="s">
        <v>77</v>
      </c>
      <c r="B48" s="211"/>
      <c r="C48" s="211"/>
      <c r="D48" s="211"/>
      <c r="E48" s="211"/>
      <c r="F48" s="211"/>
      <c r="G48" s="211"/>
    </row>
    <row r="49" spans="1:12" x14ac:dyDescent="0.2">
      <c r="A49" s="202" t="s">
        <v>78</v>
      </c>
      <c r="B49" s="202"/>
      <c r="C49" s="202"/>
      <c r="D49" s="202"/>
      <c r="E49" s="202"/>
      <c r="F49" s="202"/>
      <c r="G49" s="202"/>
      <c r="H49" s="202"/>
      <c r="I49" s="202"/>
      <c r="J49" s="207">
        <f>SUM(C38:L47)/2</f>
        <v>18</v>
      </c>
      <c r="K49" s="207"/>
      <c r="L49" s="208"/>
    </row>
    <row r="50" spans="1:12" x14ac:dyDescent="0.2">
      <c r="A50" s="202" t="s">
        <v>79</v>
      </c>
      <c r="B50" s="202"/>
      <c r="C50" s="202"/>
      <c r="D50" s="202"/>
      <c r="E50" s="202"/>
      <c r="F50" s="202"/>
      <c r="G50" s="202"/>
      <c r="H50" s="202"/>
      <c r="I50" s="202"/>
      <c r="J50" s="207">
        <f>10*9/2</f>
        <v>45</v>
      </c>
      <c r="K50" s="207"/>
      <c r="L50" s="208"/>
    </row>
    <row r="51" spans="1:12" x14ac:dyDescent="0.2">
      <c r="A51" s="196" t="s">
        <v>80</v>
      </c>
      <c r="B51" s="196"/>
      <c r="C51" s="196"/>
      <c r="D51" s="196"/>
      <c r="E51" s="196"/>
      <c r="F51" s="196"/>
      <c r="G51" s="196"/>
      <c r="H51" s="196"/>
      <c r="I51" s="196"/>
      <c r="J51" s="200">
        <f>(1-J49/J50)*100</f>
        <v>60</v>
      </c>
      <c r="K51" s="200"/>
      <c r="L51" s="201"/>
    </row>
    <row r="52" spans="1:12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6"/>
      <c r="K52" s="36"/>
      <c r="L52" s="36"/>
    </row>
    <row r="53" spans="1:12" s="94" customFormat="1" hidden="1" outlineLevel="1" x14ac:dyDescent="0.2">
      <c r="A53" s="197" t="s">
        <v>13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1:12" s="94" customFormat="1" hidden="1" outlineLevel="1" x14ac:dyDescent="0.2">
      <c r="A54" s="198" t="s">
        <v>5</v>
      </c>
      <c r="B54" s="199"/>
      <c r="C54" s="95" t="str">
        <f t="shared" ref="C54:L54" si="20">C37</f>
        <v>I8</v>
      </c>
      <c r="D54" s="95" t="str">
        <f t="shared" si="20"/>
        <v>I2</v>
      </c>
      <c r="E54" s="95" t="str">
        <f t="shared" si="20"/>
        <v>I6</v>
      </c>
      <c r="F54" s="95" t="str">
        <f t="shared" si="20"/>
        <v>I9</v>
      </c>
      <c r="G54" s="95" t="str">
        <f t="shared" si="20"/>
        <v>I10</v>
      </c>
      <c r="H54" s="95" t="str">
        <f t="shared" si="20"/>
        <v>I1</v>
      </c>
      <c r="I54" s="95" t="str">
        <f t="shared" si="20"/>
        <v>I11</v>
      </c>
      <c r="J54" s="95" t="str">
        <f t="shared" si="20"/>
        <v>I12</v>
      </c>
      <c r="K54" s="95" t="str">
        <f t="shared" si="20"/>
        <v>I13</v>
      </c>
      <c r="L54" s="95" t="str">
        <f t="shared" si="20"/>
        <v>I7</v>
      </c>
    </row>
    <row r="55" spans="1:12" s="94" customFormat="1" hidden="1" outlineLevel="1" x14ac:dyDescent="0.2">
      <c r="A55" s="96"/>
      <c r="B55" s="97" t="s">
        <v>8</v>
      </c>
      <c r="C55" s="98">
        <f>B56</f>
        <v>1.6654244695435092</v>
      </c>
      <c r="D55" s="98">
        <f>B57</f>
        <v>1.3806524206857578</v>
      </c>
      <c r="E55" s="98">
        <f>B58</f>
        <v>1.423171780169898</v>
      </c>
      <c r="F55" s="98">
        <f>B59</f>
        <v>1.2166728215209921</v>
      </c>
      <c r="G55" s="98">
        <f>B60</f>
        <v>1.1246459449729036</v>
      </c>
      <c r="H55" s="98">
        <f>B61</f>
        <v>1.1459135509964407</v>
      </c>
      <c r="I55" s="98">
        <f>B62</f>
        <v>1.0376974835222783</v>
      </c>
      <c r="J55" s="98">
        <f>B63</f>
        <v>1.0986943811619863</v>
      </c>
      <c r="K55" s="98">
        <f>B64</f>
        <v>0.88830314882521322</v>
      </c>
      <c r="L55" s="98">
        <f>B65</f>
        <v>1.1102002593278799</v>
      </c>
    </row>
    <row r="56" spans="1:12" s="94" customFormat="1" hidden="1" outlineLevel="1" x14ac:dyDescent="0.2">
      <c r="A56" s="99" t="str">
        <f t="shared" ref="A56:A65" si="21">A38</f>
        <v>I8</v>
      </c>
      <c r="B56" s="100">
        <f>Data!$D27/Data!$F27</f>
        <v>1.6654244695435092</v>
      </c>
      <c r="C56" s="101"/>
      <c r="D56" s="102">
        <f t="shared" ref="D56:L56" si="22">IF($B56&gt;D$55,1,-1)</f>
        <v>1</v>
      </c>
      <c r="E56" s="102">
        <f t="shared" si="22"/>
        <v>1</v>
      </c>
      <c r="F56" s="102">
        <f t="shared" si="22"/>
        <v>1</v>
      </c>
      <c r="G56" s="102">
        <f t="shared" si="22"/>
        <v>1</v>
      </c>
      <c r="H56" s="102">
        <f t="shared" si="22"/>
        <v>1</v>
      </c>
      <c r="I56" s="102">
        <f t="shared" si="22"/>
        <v>1</v>
      </c>
      <c r="J56" s="102">
        <f t="shared" si="22"/>
        <v>1</v>
      </c>
      <c r="K56" s="102">
        <f t="shared" si="22"/>
        <v>1</v>
      </c>
      <c r="L56" s="102">
        <f t="shared" si="22"/>
        <v>1</v>
      </c>
    </row>
    <row r="57" spans="1:12" s="94" customFormat="1" hidden="1" outlineLevel="1" x14ac:dyDescent="0.2">
      <c r="A57" s="99" t="str">
        <f t="shared" si="21"/>
        <v>I2</v>
      </c>
      <c r="B57" s="100">
        <f>Data!$D28/Data!$F28</f>
        <v>1.3806524206857578</v>
      </c>
      <c r="C57" s="102">
        <f t="shared" ref="C57:C65" si="23">IF($B57&gt;C$55,1,-1)</f>
        <v>-1</v>
      </c>
      <c r="D57" s="101"/>
      <c r="E57" s="102">
        <f t="shared" ref="E57:L57" si="24">IF($B57&gt;E$55,1,-1)</f>
        <v>-1</v>
      </c>
      <c r="F57" s="102">
        <f t="shared" si="24"/>
        <v>1</v>
      </c>
      <c r="G57" s="102">
        <f t="shared" si="24"/>
        <v>1</v>
      </c>
      <c r="H57" s="102">
        <f t="shared" si="24"/>
        <v>1</v>
      </c>
      <c r="I57" s="102">
        <f t="shared" si="24"/>
        <v>1</v>
      </c>
      <c r="J57" s="102">
        <f t="shared" si="24"/>
        <v>1</v>
      </c>
      <c r="K57" s="102">
        <f t="shared" si="24"/>
        <v>1</v>
      </c>
      <c r="L57" s="102">
        <f t="shared" si="24"/>
        <v>1</v>
      </c>
    </row>
    <row r="58" spans="1:12" s="94" customFormat="1" hidden="1" outlineLevel="1" x14ac:dyDescent="0.2">
      <c r="A58" s="99" t="str">
        <f t="shared" si="21"/>
        <v>I6</v>
      </c>
      <c r="B58" s="100">
        <f>Data!$D29/Data!$F29</f>
        <v>1.423171780169898</v>
      </c>
      <c r="C58" s="102">
        <f t="shared" si="23"/>
        <v>-1</v>
      </c>
      <c r="D58" s="102">
        <f t="shared" ref="D58:D65" si="25">IF($B58&gt;D$55,1,-1)</f>
        <v>1</v>
      </c>
      <c r="E58" s="101"/>
      <c r="F58" s="102">
        <f t="shared" ref="F58:L58" si="26">IF($B58&gt;F$55,1,-1)</f>
        <v>1</v>
      </c>
      <c r="G58" s="102">
        <f t="shared" si="26"/>
        <v>1</v>
      </c>
      <c r="H58" s="102">
        <f t="shared" si="26"/>
        <v>1</v>
      </c>
      <c r="I58" s="102">
        <f t="shared" si="26"/>
        <v>1</v>
      </c>
      <c r="J58" s="102">
        <f t="shared" si="26"/>
        <v>1</v>
      </c>
      <c r="K58" s="102">
        <f t="shared" si="26"/>
        <v>1</v>
      </c>
      <c r="L58" s="102">
        <f t="shared" si="26"/>
        <v>1</v>
      </c>
    </row>
    <row r="59" spans="1:12" s="94" customFormat="1" hidden="1" outlineLevel="1" x14ac:dyDescent="0.2">
      <c r="A59" s="99" t="str">
        <f t="shared" si="21"/>
        <v>I9</v>
      </c>
      <c r="B59" s="100">
        <f>Data!$D30/Data!$F30</f>
        <v>1.2166728215209921</v>
      </c>
      <c r="C59" s="102">
        <f t="shared" si="23"/>
        <v>-1</v>
      </c>
      <c r="D59" s="102">
        <f t="shared" si="25"/>
        <v>-1</v>
      </c>
      <c r="E59" s="102">
        <f t="shared" ref="E59:E65" si="27">IF($B59&gt;E$55,1,-1)</f>
        <v>-1</v>
      </c>
      <c r="F59" s="101"/>
      <c r="G59" s="102">
        <f t="shared" ref="G59:L59" si="28">IF($B59&gt;G$55,1,-1)</f>
        <v>1</v>
      </c>
      <c r="H59" s="102">
        <f t="shared" si="28"/>
        <v>1</v>
      </c>
      <c r="I59" s="102">
        <f t="shared" si="28"/>
        <v>1</v>
      </c>
      <c r="J59" s="102">
        <f t="shared" si="28"/>
        <v>1</v>
      </c>
      <c r="K59" s="102">
        <f t="shared" si="28"/>
        <v>1</v>
      </c>
      <c r="L59" s="102">
        <f t="shared" si="28"/>
        <v>1</v>
      </c>
    </row>
    <row r="60" spans="1:12" s="94" customFormat="1" hidden="1" outlineLevel="1" x14ac:dyDescent="0.2">
      <c r="A60" s="99" t="str">
        <f t="shared" si="21"/>
        <v>I10</v>
      </c>
      <c r="B60" s="100">
        <f>Data!$D31/Data!$F31</f>
        <v>1.1246459449729036</v>
      </c>
      <c r="C60" s="102">
        <f t="shared" si="23"/>
        <v>-1</v>
      </c>
      <c r="D60" s="102">
        <f t="shared" si="25"/>
        <v>-1</v>
      </c>
      <c r="E60" s="102">
        <f t="shared" si="27"/>
        <v>-1</v>
      </c>
      <c r="F60" s="102">
        <f t="shared" ref="F60:F65" si="29">IF($B60&gt;F$55,1,-1)</f>
        <v>-1</v>
      </c>
      <c r="G60" s="101"/>
      <c r="H60" s="102">
        <f>IF($B60&gt;H$55,1,-1)</f>
        <v>-1</v>
      </c>
      <c r="I60" s="102">
        <f>IF($B60&gt;I$55,1,-1)</f>
        <v>1</v>
      </c>
      <c r="J60" s="102">
        <f>IF($B60&gt;J$55,1,-1)</f>
        <v>1</v>
      </c>
      <c r="K60" s="102">
        <f>IF($B60&gt;K$55,1,-1)</f>
        <v>1</v>
      </c>
      <c r="L60" s="102">
        <f>IF($B60&gt;L$55,1,-1)</f>
        <v>1</v>
      </c>
    </row>
    <row r="61" spans="1:12" s="94" customFormat="1" hidden="1" outlineLevel="1" x14ac:dyDescent="0.2">
      <c r="A61" s="99" t="str">
        <f t="shared" si="21"/>
        <v>I1</v>
      </c>
      <c r="B61" s="100">
        <f>Data!$D32/Data!$F32</f>
        <v>1.1459135509964407</v>
      </c>
      <c r="C61" s="102">
        <f t="shared" si="23"/>
        <v>-1</v>
      </c>
      <c r="D61" s="102">
        <f t="shared" si="25"/>
        <v>-1</v>
      </c>
      <c r="E61" s="102">
        <f t="shared" si="27"/>
        <v>-1</v>
      </c>
      <c r="F61" s="102">
        <f t="shared" si="29"/>
        <v>-1</v>
      </c>
      <c r="G61" s="102">
        <f>IF($B61&gt;G$55,1,-1)</f>
        <v>1</v>
      </c>
      <c r="H61" s="101"/>
      <c r="I61" s="102">
        <f>IF($B61&gt;I$55,1,-1)</f>
        <v>1</v>
      </c>
      <c r="J61" s="102">
        <f>IF($B61&gt;J$55,1,-1)</f>
        <v>1</v>
      </c>
      <c r="K61" s="102">
        <f>IF($B61&gt;K$55,1,-1)</f>
        <v>1</v>
      </c>
      <c r="L61" s="102">
        <f>IF($B61&gt;L$55,1,-1)</f>
        <v>1</v>
      </c>
    </row>
    <row r="62" spans="1:12" s="94" customFormat="1" hidden="1" outlineLevel="1" x14ac:dyDescent="0.2">
      <c r="A62" s="99" t="str">
        <f t="shared" si="21"/>
        <v>I11</v>
      </c>
      <c r="B62" s="100">
        <f>Data!$D33/Data!$F33</f>
        <v>1.0376974835222783</v>
      </c>
      <c r="C62" s="102">
        <f t="shared" si="23"/>
        <v>-1</v>
      </c>
      <c r="D62" s="102">
        <f t="shared" si="25"/>
        <v>-1</v>
      </c>
      <c r="E62" s="102">
        <f t="shared" si="27"/>
        <v>-1</v>
      </c>
      <c r="F62" s="102">
        <f t="shared" si="29"/>
        <v>-1</v>
      </c>
      <c r="G62" s="102">
        <f>IF($B62&gt;G$55,1,-1)</f>
        <v>-1</v>
      </c>
      <c r="H62" s="102">
        <f>IF($B62&gt;H$55,1,-1)</f>
        <v>-1</v>
      </c>
      <c r="I62" s="101"/>
      <c r="J62" s="102">
        <f>IF($B62&gt;J$55,1,-1)</f>
        <v>-1</v>
      </c>
      <c r="K62" s="102">
        <f>IF($B62&gt;K$55,1,-1)</f>
        <v>1</v>
      </c>
      <c r="L62" s="102">
        <f>IF($B62&gt;L$55,1,-1)</f>
        <v>-1</v>
      </c>
    </row>
    <row r="63" spans="1:12" s="94" customFormat="1" hidden="1" outlineLevel="1" x14ac:dyDescent="0.2">
      <c r="A63" s="99" t="str">
        <f t="shared" si="21"/>
        <v>I12</v>
      </c>
      <c r="B63" s="100">
        <f>Data!$D34/Data!$F34</f>
        <v>1.0986943811619863</v>
      </c>
      <c r="C63" s="102">
        <f t="shared" si="23"/>
        <v>-1</v>
      </c>
      <c r="D63" s="102">
        <f t="shared" si="25"/>
        <v>-1</v>
      </c>
      <c r="E63" s="102">
        <f t="shared" si="27"/>
        <v>-1</v>
      </c>
      <c r="F63" s="102">
        <f t="shared" si="29"/>
        <v>-1</v>
      </c>
      <c r="G63" s="102">
        <f>IF($B63&gt;G$55,1,-1)</f>
        <v>-1</v>
      </c>
      <c r="H63" s="102">
        <f>IF($B63&gt;H$55,1,-1)</f>
        <v>-1</v>
      </c>
      <c r="I63" s="102">
        <f>IF($B63&gt;I$55,1,-1)</f>
        <v>1</v>
      </c>
      <c r="J63" s="101"/>
      <c r="K63" s="102">
        <f>IF($B63&gt;K$55,1,-1)</f>
        <v>1</v>
      </c>
      <c r="L63" s="102">
        <f>IF($B63&gt;L$55,1,-1)</f>
        <v>-1</v>
      </c>
    </row>
    <row r="64" spans="1:12" s="94" customFormat="1" hidden="1" outlineLevel="1" x14ac:dyDescent="0.2">
      <c r="A64" s="99" t="str">
        <f t="shared" si="21"/>
        <v>I13</v>
      </c>
      <c r="B64" s="100">
        <f>Data!$D35/Data!$F35</f>
        <v>0.88830314882521322</v>
      </c>
      <c r="C64" s="102">
        <f t="shared" si="23"/>
        <v>-1</v>
      </c>
      <c r="D64" s="102">
        <f t="shared" si="25"/>
        <v>-1</v>
      </c>
      <c r="E64" s="102">
        <f t="shared" si="27"/>
        <v>-1</v>
      </c>
      <c r="F64" s="102">
        <f t="shared" si="29"/>
        <v>-1</v>
      </c>
      <c r="G64" s="102">
        <f>IF($B64&gt;G$55,1,-1)</f>
        <v>-1</v>
      </c>
      <c r="H64" s="102">
        <f>IF($B64&gt;H$55,1,-1)</f>
        <v>-1</v>
      </c>
      <c r="I64" s="102">
        <f>IF($B64&gt;I$55,1,-1)</f>
        <v>-1</v>
      </c>
      <c r="J64" s="102">
        <f>IF($B64&gt;J$55,1,-1)</f>
        <v>-1</v>
      </c>
      <c r="K64" s="101"/>
      <c r="L64" s="102">
        <f>IF($B64&gt;L$55,1,-1)</f>
        <v>-1</v>
      </c>
    </row>
    <row r="65" spans="1:12" s="94" customFormat="1" hidden="1" outlineLevel="1" x14ac:dyDescent="0.2">
      <c r="A65" s="99" t="str">
        <f t="shared" si="21"/>
        <v>I7</v>
      </c>
      <c r="B65" s="100">
        <f>Data!$D36/Data!$F36</f>
        <v>1.1102002593278799</v>
      </c>
      <c r="C65" s="102">
        <f t="shared" si="23"/>
        <v>-1</v>
      </c>
      <c r="D65" s="102">
        <f t="shared" si="25"/>
        <v>-1</v>
      </c>
      <c r="E65" s="102">
        <f t="shared" si="27"/>
        <v>-1</v>
      </c>
      <c r="F65" s="102">
        <f t="shared" si="29"/>
        <v>-1</v>
      </c>
      <c r="G65" s="102">
        <f>IF($B65&gt;G$55,1,-1)</f>
        <v>-1</v>
      </c>
      <c r="H65" s="102">
        <f>IF($B65&gt;H$55,1,-1)</f>
        <v>-1</v>
      </c>
      <c r="I65" s="102">
        <f>IF($B65&gt;I$55,1,-1)</f>
        <v>1</v>
      </c>
      <c r="J65" s="102">
        <f>IF($B65&gt;J$55,1,-1)</f>
        <v>1</v>
      </c>
      <c r="K65" s="102">
        <f>IF($B65&gt;K$55,1,-1)</f>
        <v>1</v>
      </c>
      <c r="L65" s="101"/>
    </row>
    <row r="66" spans="1:12" s="94" customFormat="1" hidden="1" outlineLevel="1" x14ac:dyDescent="0.2">
      <c r="A66" s="103"/>
      <c r="B66" s="104"/>
      <c r="C66" s="105"/>
      <c r="D66" s="105"/>
      <c r="E66" s="105"/>
      <c r="F66" s="105"/>
      <c r="G66" s="105"/>
      <c r="H66" s="105"/>
      <c r="I66" s="105"/>
    </row>
    <row r="67" spans="1:12" s="94" customFormat="1" hidden="1" outlineLevel="1" x14ac:dyDescent="0.2">
      <c r="A67" s="197" t="s">
        <v>9</v>
      </c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</row>
    <row r="68" spans="1:12" s="94" customFormat="1" hidden="1" outlineLevel="1" x14ac:dyDescent="0.2">
      <c r="A68" s="198" t="s">
        <v>5</v>
      </c>
      <c r="B68" s="199"/>
      <c r="C68" s="95" t="str">
        <f t="shared" ref="C68:L68" si="30">C54</f>
        <v>I8</v>
      </c>
      <c r="D68" s="95" t="str">
        <f t="shared" si="30"/>
        <v>I2</v>
      </c>
      <c r="E68" s="95" t="str">
        <f t="shared" si="30"/>
        <v>I6</v>
      </c>
      <c r="F68" s="95" t="str">
        <f t="shared" si="30"/>
        <v>I9</v>
      </c>
      <c r="G68" s="95" t="str">
        <f t="shared" si="30"/>
        <v>I10</v>
      </c>
      <c r="H68" s="95" t="str">
        <f t="shared" si="30"/>
        <v>I1</v>
      </c>
      <c r="I68" s="95" t="str">
        <f t="shared" si="30"/>
        <v>I11</v>
      </c>
      <c r="J68" s="95" t="str">
        <f t="shared" si="30"/>
        <v>I12</v>
      </c>
      <c r="K68" s="95" t="str">
        <f t="shared" si="30"/>
        <v>I13</v>
      </c>
      <c r="L68" s="95" t="str">
        <f t="shared" si="30"/>
        <v>I7</v>
      </c>
    </row>
    <row r="69" spans="1:12" s="94" customFormat="1" hidden="1" outlineLevel="1" x14ac:dyDescent="0.2">
      <c r="A69" s="96"/>
      <c r="B69" s="97" t="s">
        <v>8</v>
      </c>
      <c r="C69" s="100">
        <f t="shared" ref="C69:L69" si="31">C55</f>
        <v>1.6654244695435092</v>
      </c>
      <c r="D69" s="100">
        <f t="shared" si="31"/>
        <v>1.3806524206857578</v>
      </c>
      <c r="E69" s="100">
        <f t="shared" si="31"/>
        <v>1.423171780169898</v>
      </c>
      <c r="F69" s="100">
        <f t="shared" si="31"/>
        <v>1.2166728215209921</v>
      </c>
      <c r="G69" s="100">
        <f t="shared" si="31"/>
        <v>1.1246459449729036</v>
      </c>
      <c r="H69" s="100">
        <f t="shared" si="31"/>
        <v>1.1459135509964407</v>
      </c>
      <c r="I69" s="100">
        <f t="shared" si="31"/>
        <v>1.0376974835222783</v>
      </c>
      <c r="J69" s="100">
        <f t="shared" si="31"/>
        <v>1.0986943811619863</v>
      </c>
      <c r="K69" s="100">
        <f t="shared" si="31"/>
        <v>0.88830314882521322</v>
      </c>
      <c r="L69" s="100">
        <f t="shared" si="31"/>
        <v>1.1102002593278799</v>
      </c>
    </row>
    <row r="70" spans="1:12" s="94" customFormat="1" hidden="1" outlineLevel="1" x14ac:dyDescent="0.2">
      <c r="A70" s="99" t="str">
        <f t="shared" ref="A70:B76" si="32">A56</f>
        <v>I8</v>
      </c>
      <c r="B70" s="100">
        <f t="shared" si="32"/>
        <v>1.6654244695435092</v>
      </c>
      <c r="C70" s="101"/>
      <c r="D70" s="102">
        <f t="shared" ref="D70:L70" si="33">IF(D56=D7,0,1)</f>
        <v>0</v>
      </c>
      <c r="E70" s="102">
        <f t="shared" si="33"/>
        <v>0</v>
      </c>
      <c r="F70" s="102">
        <f t="shared" si="33"/>
        <v>0</v>
      </c>
      <c r="G70" s="102">
        <f t="shared" si="33"/>
        <v>0</v>
      </c>
      <c r="H70" s="102">
        <f t="shared" si="33"/>
        <v>0</v>
      </c>
      <c r="I70" s="102">
        <f t="shared" si="33"/>
        <v>0</v>
      </c>
      <c r="J70" s="102">
        <f t="shared" si="33"/>
        <v>0</v>
      </c>
      <c r="K70" s="102">
        <f t="shared" si="33"/>
        <v>0</v>
      </c>
      <c r="L70" s="102">
        <f t="shared" si="33"/>
        <v>0</v>
      </c>
    </row>
    <row r="71" spans="1:12" s="94" customFormat="1" hidden="1" outlineLevel="1" x14ac:dyDescent="0.2">
      <c r="A71" s="99" t="str">
        <f t="shared" si="32"/>
        <v>I2</v>
      </c>
      <c r="B71" s="100">
        <f t="shared" si="32"/>
        <v>1.3806524206857578</v>
      </c>
      <c r="C71" s="102">
        <f t="shared" ref="C71:C79" si="34">IF(C57=C8,0,1)</f>
        <v>0</v>
      </c>
      <c r="D71" s="101"/>
      <c r="E71" s="102">
        <f t="shared" ref="E71:L71" si="35">IF(E57=E8,0,1)</f>
        <v>1</v>
      </c>
      <c r="F71" s="102">
        <f t="shared" si="35"/>
        <v>0</v>
      </c>
      <c r="G71" s="102">
        <f t="shared" si="35"/>
        <v>0</v>
      </c>
      <c r="H71" s="102">
        <f t="shared" si="35"/>
        <v>0</v>
      </c>
      <c r="I71" s="102">
        <f t="shared" si="35"/>
        <v>0</v>
      </c>
      <c r="J71" s="102">
        <f t="shared" si="35"/>
        <v>0</v>
      </c>
      <c r="K71" s="102">
        <f t="shared" si="35"/>
        <v>0</v>
      </c>
      <c r="L71" s="102">
        <f t="shared" si="35"/>
        <v>0</v>
      </c>
    </row>
    <row r="72" spans="1:12" s="94" customFormat="1" hidden="1" outlineLevel="1" x14ac:dyDescent="0.2">
      <c r="A72" s="99" t="str">
        <f t="shared" si="32"/>
        <v>I6</v>
      </c>
      <c r="B72" s="100">
        <f t="shared" si="32"/>
        <v>1.423171780169898</v>
      </c>
      <c r="C72" s="102">
        <f t="shared" si="34"/>
        <v>0</v>
      </c>
      <c r="D72" s="102">
        <f t="shared" ref="D72:D79" si="36">IF(D58=D9,0,1)</f>
        <v>1</v>
      </c>
      <c r="E72" s="101"/>
      <c r="F72" s="102">
        <f t="shared" ref="F72:L72" si="37">IF(F58=F9,0,1)</f>
        <v>0</v>
      </c>
      <c r="G72" s="102">
        <f t="shared" si="37"/>
        <v>0</v>
      </c>
      <c r="H72" s="102">
        <f t="shared" si="37"/>
        <v>0</v>
      </c>
      <c r="I72" s="102">
        <f t="shared" si="37"/>
        <v>0</v>
      </c>
      <c r="J72" s="102">
        <f t="shared" si="37"/>
        <v>0</v>
      </c>
      <c r="K72" s="102">
        <f t="shared" si="37"/>
        <v>0</v>
      </c>
      <c r="L72" s="102">
        <f t="shared" si="37"/>
        <v>0</v>
      </c>
    </row>
    <row r="73" spans="1:12" s="94" customFormat="1" hidden="1" outlineLevel="1" x14ac:dyDescent="0.2">
      <c r="A73" s="99" t="str">
        <f t="shared" si="32"/>
        <v>I9</v>
      </c>
      <c r="B73" s="100">
        <f t="shared" si="32"/>
        <v>1.2166728215209921</v>
      </c>
      <c r="C73" s="102">
        <f t="shared" si="34"/>
        <v>0</v>
      </c>
      <c r="D73" s="102">
        <f t="shared" si="36"/>
        <v>0</v>
      </c>
      <c r="E73" s="102">
        <f t="shared" ref="E73:E79" si="38">IF(E59=E10,0,1)</f>
        <v>0</v>
      </c>
      <c r="F73" s="101"/>
      <c r="G73" s="102">
        <f t="shared" ref="G73:L73" si="39">IF(G59=G10,0,1)</f>
        <v>0</v>
      </c>
      <c r="H73" s="102">
        <f t="shared" si="39"/>
        <v>0</v>
      </c>
      <c r="I73" s="102">
        <f t="shared" si="39"/>
        <v>0</v>
      </c>
      <c r="J73" s="102">
        <f t="shared" si="39"/>
        <v>0</v>
      </c>
      <c r="K73" s="102">
        <f t="shared" si="39"/>
        <v>0</v>
      </c>
      <c r="L73" s="102">
        <f t="shared" si="39"/>
        <v>0</v>
      </c>
    </row>
    <row r="74" spans="1:12" s="94" customFormat="1" hidden="1" outlineLevel="1" x14ac:dyDescent="0.2">
      <c r="A74" s="99" t="str">
        <f t="shared" si="32"/>
        <v>I10</v>
      </c>
      <c r="B74" s="100">
        <f t="shared" si="32"/>
        <v>1.1246459449729036</v>
      </c>
      <c r="C74" s="102">
        <f t="shared" si="34"/>
        <v>0</v>
      </c>
      <c r="D74" s="102">
        <f t="shared" si="36"/>
        <v>0</v>
      </c>
      <c r="E74" s="102">
        <f t="shared" si="38"/>
        <v>0</v>
      </c>
      <c r="F74" s="102">
        <f t="shared" ref="F74:F79" si="40">IF(F60=F11,0,1)</f>
        <v>0</v>
      </c>
      <c r="G74" s="101"/>
      <c r="H74" s="102">
        <f>IF(H60=H11,0,1)</f>
        <v>1</v>
      </c>
      <c r="I74" s="102">
        <f>IF(I60=I11,0,1)</f>
        <v>0</v>
      </c>
      <c r="J74" s="102">
        <f>IF(J60=J11,0,1)</f>
        <v>0</v>
      </c>
      <c r="K74" s="102">
        <f>IF(K60=K11,0,1)</f>
        <v>0</v>
      </c>
      <c r="L74" s="102">
        <f>IF(L60=L11,0,1)</f>
        <v>0</v>
      </c>
    </row>
    <row r="75" spans="1:12" s="94" customFormat="1" hidden="1" outlineLevel="1" x14ac:dyDescent="0.2">
      <c r="A75" s="99" t="str">
        <f t="shared" si="32"/>
        <v>I1</v>
      </c>
      <c r="B75" s="100">
        <f t="shared" si="32"/>
        <v>1.1459135509964407</v>
      </c>
      <c r="C75" s="102">
        <f t="shared" si="34"/>
        <v>0</v>
      </c>
      <c r="D75" s="102">
        <f t="shared" si="36"/>
        <v>0</v>
      </c>
      <c r="E75" s="102">
        <f t="shared" si="38"/>
        <v>0</v>
      </c>
      <c r="F75" s="102">
        <f t="shared" si="40"/>
        <v>0</v>
      </c>
      <c r="G75" s="102">
        <f>IF(G61=G12,0,1)</f>
        <v>1</v>
      </c>
      <c r="H75" s="101"/>
      <c r="I75" s="102">
        <f>IF(I61=I12,0,1)</f>
        <v>0</v>
      </c>
      <c r="J75" s="102">
        <f>IF(J61=J12,0,1)</f>
        <v>0</v>
      </c>
      <c r="K75" s="102">
        <f>IF(K61=K12,0,1)</f>
        <v>0</v>
      </c>
      <c r="L75" s="102">
        <f>IF(L61=L12,0,1)</f>
        <v>0</v>
      </c>
    </row>
    <row r="76" spans="1:12" s="94" customFormat="1" hidden="1" outlineLevel="1" x14ac:dyDescent="0.2">
      <c r="A76" s="99" t="str">
        <f t="shared" si="32"/>
        <v>I11</v>
      </c>
      <c r="B76" s="100">
        <f t="shared" si="32"/>
        <v>1.0376974835222783</v>
      </c>
      <c r="C76" s="102">
        <f t="shared" si="34"/>
        <v>0</v>
      </c>
      <c r="D76" s="102">
        <f t="shared" si="36"/>
        <v>0</v>
      </c>
      <c r="E76" s="102">
        <f t="shared" si="38"/>
        <v>0</v>
      </c>
      <c r="F76" s="102">
        <f t="shared" si="40"/>
        <v>0</v>
      </c>
      <c r="G76" s="102">
        <f>IF(G62=G13,0,1)</f>
        <v>0</v>
      </c>
      <c r="H76" s="102">
        <f>IF(H62=H13,0,1)</f>
        <v>0</v>
      </c>
      <c r="I76" s="101"/>
      <c r="J76" s="102">
        <f>IF(J62=J13,0,1)</f>
        <v>1</v>
      </c>
      <c r="K76" s="102">
        <f>IF(K62=K13,0,1)</f>
        <v>0</v>
      </c>
      <c r="L76" s="102">
        <f>IF(L62=L13,0,1)</f>
        <v>1</v>
      </c>
    </row>
    <row r="77" spans="1:12" s="94" customFormat="1" hidden="1" outlineLevel="1" x14ac:dyDescent="0.2">
      <c r="A77" s="99" t="str">
        <f t="shared" ref="A77:B79" si="41">A63</f>
        <v>I12</v>
      </c>
      <c r="B77" s="100">
        <f t="shared" si="41"/>
        <v>1.0986943811619863</v>
      </c>
      <c r="C77" s="102">
        <f t="shared" si="34"/>
        <v>0</v>
      </c>
      <c r="D77" s="102">
        <f t="shared" si="36"/>
        <v>0</v>
      </c>
      <c r="E77" s="102">
        <f t="shared" si="38"/>
        <v>0</v>
      </c>
      <c r="F77" s="102">
        <f t="shared" si="40"/>
        <v>0</v>
      </c>
      <c r="G77" s="102">
        <f>IF(G63=G14,0,1)</f>
        <v>0</v>
      </c>
      <c r="H77" s="102">
        <f>IF(H63=H14,0,1)</f>
        <v>0</v>
      </c>
      <c r="I77" s="102">
        <f>IF(I63=I14,0,1)</f>
        <v>1</v>
      </c>
      <c r="J77" s="101"/>
      <c r="K77" s="102">
        <f>IF(K63=K14,0,1)</f>
        <v>0</v>
      </c>
      <c r="L77" s="102">
        <f>IF(L63=L14,0,1)</f>
        <v>1</v>
      </c>
    </row>
    <row r="78" spans="1:12" s="94" customFormat="1" hidden="1" outlineLevel="1" x14ac:dyDescent="0.2">
      <c r="A78" s="99" t="str">
        <f t="shared" si="41"/>
        <v>I13</v>
      </c>
      <c r="B78" s="100">
        <f t="shared" si="41"/>
        <v>0.88830314882521322</v>
      </c>
      <c r="C78" s="102">
        <f t="shared" si="34"/>
        <v>0</v>
      </c>
      <c r="D78" s="102">
        <f t="shared" si="36"/>
        <v>0</v>
      </c>
      <c r="E78" s="102">
        <f t="shared" si="38"/>
        <v>0</v>
      </c>
      <c r="F78" s="102">
        <f t="shared" si="40"/>
        <v>0</v>
      </c>
      <c r="G78" s="102">
        <f>IF(G64=G15,0,1)</f>
        <v>0</v>
      </c>
      <c r="H78" s="102">
        <f>IF(H64=H15,0,1)</f>
        <v>0</v>
      </c>
      <c r="I78" s="102">
        <f>IF(I64=I15,0,1)</f>
        <v>0</v>
      </c>
      <c r="J78" s="102">
        <f>IF(J64=J15,0,1)</f>
        <v>0</v>
      </c>
      <c r="K78" s="101"/>
      <c r="L78" s="102">
        <f>IF(L64=L15,0,1)</f>
        <v>1</v>
      </c>
    </row>
    <row r="79" spans="1:12" s="94" customFormat="1" hidden="1" outlineLevel="1" x14ac:dyDescent="0.2">
      <c r="A79" s="99" t="str">
        <f t="shared" si="41"/>
        <v>I7</v>
      </c>
      <c r="B79" s="100">
        <f t="shared" si="41"/>
        <v>1.1102002593278799</v>
      </c>
      <c r="C79" s="102">
        <f t="shared" si="34"/>
        <v>0</v>
      </c>
      <c r="D79" s="102">
        <f t="shared" si="36"/>
        <v>0</v>
      </c>
      <c r="E79" s="102">
        <f t="shared" si="38"/>
        <v>0</v>
      </c>
      <c r="F79" s="102">
        <f t="shared" si="40"/>
        <v>0</v>
      </c>
      <c r="G79" s="102">
        <f>IF(G65=G16,0,1)</f>
        <v>0</v>
      </c>
      <c r="H79" s="102">
        <f>IF(H65=H16,0,1)</f>
        <v>0</v>
      </c>
      <c r="I79" s="102">
        <f>IF(I65=I16,0,1)</f>
        <v>1</v>
      </c>
      <c r="J79" s="102">
        <f>IF(J65=J16,0,1)</f>
        <v>1</v>
      </c>
      <c r="K79" s="102">
        <f>IF(K65=K16,0,1)</f>
        <v>1</v>
      </c>
      <c r="L79" s="101"/>
    </row>
    <row r="80" spans="1:12" s="94" customFormat="1" hidden="1" outlineLevel="1" x14ac:dyDescent="0.2">
      <c r="A80" s="190" t="s">
        <v>10</v>
      </c>
      <c r="B80" s="190"/>
      <c r="C80" s="190"/>
      <c r="D80" s="190"/>
      <c r="E80" s="190"/>
      <c r="F80" s="190"/>
      <c r="G80" s="190"/>
      <c r="H80" s="190"/>
      <c r="I80" s="190"/>
      <c r="J80" s="189">
        <f>SUM(C70:L79)/2</f>
        <v>6</v>
      </c>
      <c r="K80" s="189"/>
      <c r="L80" s="189"/>
    </row>
    <row r="81" spans="1:12" s="94" customFormat="1" hidden="1" outlineLevel="1" x14ac:dyDescent="0.2">
      <c r="A81" s="190" t="s">
        <v>11</v>
      </c>
      <c r="B81" s="190"/>
      <c r="C81" s="190"/>
      <c r="D81" s="190"/>
      <c r="E81" s="190"/>
      <c r="F81" s="190"/>
      <c r="G81" s="190"/>
      <c r="H81" s="190"/>
      <c r="I81" s="190"/>
      <c r="J81" s="189">
        <v>90</v>
      </c>
      <c r="K81" s="189"/>
      <c r="L81" s="189"/>
    </row>
    <row r="82" spans="1:12" s="94" customFormat="1" hidden="1" outlineLevel="1" x14ac:dyDescent="0.2">
      <c r="A82" s="191" t="s">
        <v>12</v>
      </c>
      <c r="B82" s="191"/>
      <c r="C82" s="191"/>
      <c r="D82" s="191"/>
      <c r="E82" s="191"/>
      <c r="F82" s="191"/>
      <c r="G82" s="191"/>
      <c r="H82" s="191"/>
      <c r="I82" s="191"/>
      <c r="J82" s="192">
        <f>1-J80/J81</f>
        <v>0.93333333333333335</v>
      </c>
      <c r="K82" s="192"/>
      <c r="L82" s="193"/>
    </row>
    <row r="83" spans="1:12" collapsed="1" x14ac:dyDescent="0.2"/>
  </sheetData>
  <mergeCells count="39">
    <mergeCell ref="A9:B9"/>
    <mergeCell ref="B3:C3"/>
    <mergeCell ref="E3:G3"/>
    <mergeCell ref="A4:L4"/>
    <mergeCell ref="A6:B6"/>
    <mergeCell ref="A7:B7"/>
    <mergeCell ref="A8:B8"/>
    <mergeCell ref="A13:B13"/>
    <mergeCell ref="A14:B14"/>
    <mergeCell ref="A16:B16"/>
    <mergeCell ref="A15:B15"/>
    <mergeCell ref="J50:L50"/>
    <mergeCell ref="J49:L49"/>
    <mergeCell ref="A33:G33"/>
    <mergeCell ref="A34:G34"/>
    <mergeCell ref="A48:G48"/>
    <mergeCell ref="A17:E17"/>
    <mergeCell ref="A18:E18"/>
    <mergeCell ref="A10:B10"/>
    <mergeCell ref="A80:I80"/>
    <mergeCell ref="A51:I51"/>
    <mergeCell ref="A53:L53"/>
    <mergeCell ref="A54:B54"/>
    <mergeCell ref="A67:L67"/>
    <mergeCell ref="A68:B68"/>
    <mergeCell ref="J51:L51"/>
    <mergeCell ref="A50:I50"/>
    <mergeCell ref="A21:B21"/>
    <mergeCell ref="A36:L36"/>
    <mergeCell ref="A37:B37"/>
    <mergeCell ref="A49:I49"/>
    <mergeCell ref="A20:L20"/>
    <mergeCell ref="A11:B11"/>
    <mergeCell ref="A12:B12"/>
    <mergeCell ref="J80:L80"/>
    <mergeCell ref="A81:I81"/>
    <mergeCell ref="J81:L81"/>
    <mergeCell ref="A82:I82"/>
    <mergeCell ref="J82:L82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L83"/>
  <sheetViews>
    <sheetView view="pageBreakPreview" topLeftCell="A10" zoomScaleNormal="100" zoomScaleSheetLayoutView="100" workbookViewId="0">
      <selection activeCell="N41" sqref="N41"/>
    </sheetView>
  </sheetViews>
  <sheetFormatPr defaultRowHeight="12.75" outlineLevelRow="1" x14ac:dyDescent="0.2"/>
  <cols>
    <col min="1" max="1" width="18" customWidth="1"/>
    <col min="2" max="2" width="16.85546875" customWidth="1"/>
    <col min="3" max="3" width="9.140625" customWidth="1"/>
    <col min="4" max="4" width="10.42578125" bestFit="1" customWidth="1"/>
    <col min="5" max="5" width="9.5703125" customWidth="1"/>
    <col min="6" max="6" width="9.140625" customWidth="1"/>
    <col min="7" max="7" width="9.7109375" bestFit="1" customWidth="1"/>
    <col min="8" max="8" width="10.7109375" customWidth="1"/>
    <col min="9" max="9" width="9.7109375" bestFit="1" customWidth="1"/>
    <col min="10" max="10" width="11.42578125" customWidth="1"/>
    <col min="11" max="12" width="9.7109375" bestFit="1" customWidth="1"/>
  </cols>
  <sheetData>
    <row r="1" spans="1:12" x14ac:dyDescent="0.2">
      <c r="A1" s="23"/>
    </row>
    <row r="2" spans="1:12" x14ac:dyDescent="0.2">
      <c r="A2" s="23"/>
    </row>
    <row r="3" spans="1:12" x14ac:dyDescent="0.2">
      <c r="A3" s="42"/>
      <c r="B3" s="213"/>
      <c r="C3" s="213"/>
      <c r="E3" s="214"/>
      <c r="F3" s="214"/>
      <c r="G3" s="214"/>
    </row>
    <row r="4" spans="1:12" x14ac:dyDescent="0.2">
      <c r="A4" s="215" t="s">
        <v>69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12" x14ac:dyDescent="0.2">
      <c r="A5" s="24"/>
      <c r="B5" s="24"/>
      <c r="C5" s="24"/>
      <c r="D5" s="24"/>
      <c r="E5" s="24"/>
      <c r="F5" s="24"/>
      <c r="G5" s="24"/>
      <c r="H5" s="24"/>
      <c r="I5" s="24"/>
    </row>
    <row r="6" spans="1:12" x14ac:dyDescent="0.2">
      <c r="A6" s="216" t="s">
        <v>33</v>
      </c>
      <c r="B6" s="217"/>
      <c r="C6" s="25" t="str">
        <f>A7</f>
        <v>I8</v>
      </c>
      <c r="D6" s="25" t="str">
        <f>A8</f>
        <v>I2</v>
      </c>
      <c r="E6" s="25" t="str">
        <f>A9</f>
        <v>I6</v>
      </c>
      <c r="F6" s="25" t="str">
        <f>A10</f>
        <v>I9</v>
      </c>
      <c r="G6" s="26" t="str">
        <f>A11</f>
        <v>I10</v>
      </c>
      <c r="H6" s="26" t="str">
        <f>A12</f>
        <v>I1</v>
      </c>
      <c r="I6" s="26" t="str">
        <f>A13</f>
        <v>I11</v>
      </c>
      <c r="J6" s="25" t="str">
        <f>A14</f>
        <v>I12</v>
      </c>
      <c r="K6" s="25" t="str">
        <f>A15</f>
        <v>I13</v>
      </c>
      <c r="L6" s="25" t="str">
        <f>A16</f>
        <v>I7</v>
      </c>
    </row>
    <row r="7" spans="1:12" ht="12.75" customHeight="1" x14ac:dyDescent="0.2">
      <c r="A7" s="194" t="str">
        <f>Data!A27:B27</f>
        <v>I8</v>
      </c>
      <c r="B7" s="195"/>
      <c r="C7" s="38"/>
      <c r="D7" s="27">
        <v>1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7">
        <v>1</v>
      </c>
    </row>
    <row r="8" spans="1:12" x14ac:dyDescent="0.2">
      <c r="A8" s="194" t="str">
        <f>Data!A28:B28</f>
        <v>I2</v>
      </c>
      <c r="B8" s="195"/>
      <c r="C8" s="27">
        <v>-1</v>
      </c>
      <c r="D8" s="38"/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</row>
    <row r="9" spans="1:12" x14ac:dyDescent="0.2">
      <c r="A9" s="194" t="str">
        <f>Data!A29:B29</f>
        <v>I6</v>
      </c>
      <c r="B9" s="195"/>
      <c r="C9" s="27">
        <v>-1</v>
      </c>
      <c r="D9" s="27">
        <v>-1</v>
      </c>
      <c r="E9" s="38"/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  <c r="L9" s="27">
        <v>1</v>
      </c>
    </row>
    <row r="10" spans="1:12" x14ac:dyDescent="0.2">
      <c r="A10" s="194" t="str">
        <f>Data!A30:B30</f>
        <v>I9</v>
      </c>
      <c r="B10" s="195"/>
      <c r="C10" s="27">
        <v>-1</v>
      </c>
      <c r="D10" s="27">
        <v>-1</v>
      </c>
      <c r="E10" s="27">
        <v>-1</v>
      </c>
      <c r="F10" s="38"/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>
        <v>1</v>
      </c>
    </row>
    <row r="11" spans="1:12" x14ac:dyDescent="0.2">
      <c r="A11" s="194" t="str">
        <f>Data!A31:B31</f>
        <v>I10</v>
      </c>
      <c r="B11" s="195"/>
      <c r="C11" s="27">
        <v>-1</v>
      </c>
      <c r="D11" s="27">
        <v>-1</v>
      </c>
      <c r="E11" s="27">
        <v>-1</v>
      </c>
      <c r="F11" s="27">
        <v>-1</v>
      </c>
      <c r="G11" s="38"/>
      <c r="H11" s="27">
        <v>1</v>
      </c>
      <c r="I11" s="27">
        <v>1</v>
      </c>
      <c r="J11" s="27">
        <v>1</v>
      </c>
      <c r="K11" s="27">
        <v>1</v>
      </c>
      <c r="L11" s="27">
        <v>1</v>
      </c>
    </row>
    <row r="12" spans="1:12" x14ac:dyDescent="0.2">
      <c r="A12" s="194" t="str">
        <f>Data!A32:B32</f>
        <v>I1</v>
      </c>
      <c r="B12" s="195"/>
      <c r="C12" s="27">
        <v>-1</v>
      </c>
      <c r="D12" s="27">
        <v>-1</v>
      </c>
      <c r="E12" s="27">
        <v>-1</v>
      </c>
      <c r="F12" s="27">
        <v>-1</v>
      </c>
      <c r="G12" s="27">
        <v>-1</v>
      </c>
      <c r="H12" s="38"/>
      <c r="I12" s="27">
        <v>1</v>
      </c>
      <c r="J12" s="27">
        <v>1</v>
      </c>
      <c r="K12" s="27">
        <v>1</v>
      </c>
      <c r="L12" s="27">
        <v>1</v>
      </c>
    </row>
    <row r="13" spans="1:12" x14ac:dyDescent="0.2">
      <c r="A13" s="194" t="str">
        <f>Data!A33:B33</f>
        <v>I11</v>
      </c>
      <c r="B13" s="195"/>
      <c r="C13" s="27">
        <v>-1</v>
      </c>
      <c r="D13" s="27">
        <v>-1</v>
      </c>
      <c r="E13" s="27">
        <v>-1</v>
      </c>
      <c r="F13" s="27">
        <v>-1</v>
      </c>
      <c r="G13" s="27">
        <v>-1</v>
      </c>
      <c r="H13" s="27">
        <v>-1</v>
      </c>
      <c r="I13" s="38"/>
      <c r="J13" s="27">
        <v>1</v>
      </c>
      <c r="K13" s="27">
        <v>1</v>
      </c>
      <c r="L13" s="27">
        <v>1</v>
      </c>
    </row>
    <row r="14" spans="1:12" ht="12.75" customHeight="1" x14ac:dyDescent="0.2">
      <c r="A14" s="194" t="str">
        <f>Data!A34:B34</f>
        <v>I12</v>
      </c>
      <c r="B14" s="195"/>
      <c r="C14" s="27">
        <v>-1</v>
      </c>
      <c r="D14" s="27">
        <v>-1</v>
      </c>
      <c r="E14" s="27">
        <v>-1</v>
      </c>
      <c r="F14" s="27">
        <v>-1</v>
      </c>
      <c r="G14" s="27">
        <v>-1</v>
      </c>
      <c r="H14" s="27">
        <v>-1</v>
      </c>
      <c r="I14" s="27">
        <v>-1</v>
      </c>
      <c r="J14" s="38"/>
      <c r="K14" s="27">
        <v>1</v>
      </c>
      <c r="L14" s="27">
        <v>1</v>
      </c>
    </row>
    <row r="15" spans="1:12" x14ac:dyDescent="0.2">
      <c r="A15" s="194" t="str">
        <f>Data!A35:B35</f>
        <v>I13</v>
      </c>
      <c r="B15" s="195"/>
      <c r="C15" s="27">
        <v>-1</v>
      </c>
      <c r="D15" s="27">
        <v>-1</v>
      </c>
      <c r="E15" s="27">
        <v>-1</v>
      </c>
      <c r="F15" s="27">
        <v>-1</v>
      </c>
      <c r="G15" s="27">
        <v>-1</v>
      </c>
      <c r="H15" s="27">
        <v>-1</v>
      </c>
      <c r="I15" s="27">
        <v>-1</v>
      </c>
      <c r="J15" s="27">
        <v>-1</v>
      </c>
      <c r="K15" s="38"/>
      <c r="L15" s="27">
        <v>1</v>
      </c>
    </row>
    <row r="16" spans="1:12" x14ac:dyDescent="0.2">
      <c r="A16" s="194" t="str">
        <f>Data!A36:B36</f>
        <v>I7</v>
      </c>
      <c r="B16" s="195"/>
      <c r="C16" s="27">
        <v>-1</v>
      </c>
      <c r="D16" s="27">
        <v>-1</v>
      </c>
      <c r="E16" s="27">
        <v>-1</v>
      </c>
      <c r="F16" s="27">
        <v>-1</v>
      </c>
      <c r="G16" s="27">
        <v>-1</v>
      </c>
      <c r="H16" s="27">
        <v>-1</v>
      </c>
      <c r="I16" s="27">
        <v>-1</v>
      </c>
      <c r="J16" s="27">
        <v>-1</v>
      </c>
      <c r="K16" s="27">
        <v>-1</v>
      </c>
      <c r="L16" s="38"/>
    </row>
    <row r="17" spans="1:12" x14ac:dyDescent="0.2">
      <c r="A17" s="212" t="s">
        <v>72</v>
      </c>
      <c r="B17" s="212"/>
      <c r="C17" s="212"/>
      <c r="D17" s="212"/>
      <c r="E17" s="212"/>
      <c r="F17" s="133"/>
      <c r="G17" s="134"/>
    </row>
    <row r="18" spans="1:12" ht="12.75" customHeight="1" x14ac:dyDescent="0.2">
      <c r="A18" s="212" t="s">
        <v>73</v>
      </c>
      <c r="B18" s="212"/>
      <c r="C18" s="212"/>
      <c r="D18" s="212"/>
      <c r="E18" s="212"/>
      <c r="F18" s="133"/>
      <c r="G18" s="134"/>
    </row>
    <row r="19" spans="1:12" x14ac:dyDescent="0.2">
      <c r="A19" s="62"/>
      <c r="B19" s="62"/>
      <c r="C19" s="62"/>
      <c r="D19" s="62"/>
      <c r="E19" s="62"/>
      <c r="F19" s="62"/>
      <c r="G19" s="62"/>
      <c r="H19" s="62"/>
      <c r="I19" s="62"/>
    </row>
    <row r="20" spans="1:12" x14ac:dyDescent="0.2">
      <c r="A20" s="206" t="s">
        <v>70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  <row r="21" spans="1:12" x14ac:dyDescent="0.2">
      <c r="A21" s="203" t="s">
        <v>33</v>
      </c>
      <c r="B21" s="204"/>
      <c r="C21" s="25" t="str">
        <f t="shared" ref="C21:L21" si="0">C6</f>
        <v>I8</v>
      </c>
      <c r="D21" s="25" t="str">
        <f t="shared" si="0"/>
        <v>I2</v>
      </c>
      <c r="E21" s="25" t="str">
        <f t="shared" si="0"/>
        <v>I6</v>
      </c>
      <c r="F21" s="25" t="str">
        <f t="shared" si="0"/>
        <v>I9</v>
      </c>
      <c r="G21" s="25" t="str">
        <f t="shared" si="0"/>
        <v>I10</v>
      </c>
      <c r="H21" s="25" t="str">
        <f t="shared" si="0"/>
        <v>I1</v>
      </c>
      <c r="I21" s="25" t="str">
        <f t="shared" si="0"/>
        <v>I11</v>
      </c>
      <c r="J21" s="25" t="str">
        <f t="shared" si="0"/>
        <v>I12</v>
      </c>
      <c r="K21" s="25" t="str">
        <f t="shared" si="0"/>
        <v>I13</v>
      </c>
      <c r="L21" s="25" t="str">
        <f t="shared" si="0"/>
        <v>I7</v>
      </c>
    </row>
    <row r="22" spans="1:12" x14ac:dyDescent="0.2">
      <c r="A22" s="29"/>
      <c r="B22" s="132" t="s">
        <v>71</v>
      </c>
      <c r="C22" s="44">
        <f>B23</f>
        <v>1.3931429801836734</v>
      </c>
      <c r="D22" s="51">
        <f>B24</f>
        <v>1.0031524721460126</v>
      </c>
      <c r="E22" s="52">
        <f>B25</f>
        <v>1.6365366393352674</v>
      </c>
      <c r="F22" s="51">
        <f>B26</f>
        <v>1.2788126863158138</v>
      </c>
      <c r="G22" s="51">
        <f>B27</f>
        <v>1.1805704481273303</v>
      </c>
      <c r="H22" s="51">
        <f>B28</f>
        <v>1.1729165001749184</v>
      </c>
      <c r="I22" s="51">
        <f>B29</f>
        <v>1.4350077537037154</v>
      </c>
      <c r="J22" s="51">
        <f>B30</f>
        <v>1.1885821074283098</v>
      </c>
      <c r="K22" s="51">
        <f>B31</f>
        <v>1.0953504896443043</v>
      </c>
      <c r="L22" s="51">
        <f>B32</f>
        <v>1.2060791174225665</v>
      </c>
    </row>
    <row r="23" spans="1:12" x14ac:dyDescent="0.2">
      <c r="A23" s="30" t="str">
        <f t="shared" ref="A23:A32" si="1">A7</f>
        <v>I8</v>
      </c>
      <c r="B23" s="44">
        <f>Data!$G27/Data!$I27</f>
        <v>1.3931429801836734</v>
      </c>
      <c r="C23" s="45"/>
      <c r="D23" s="46">
        <f t="shared" ref="D23:L23" si="2">IF($B$23&gt;D22,1,-1)</f>
        <v>1</v>
      </c>
      <c r="E23" s="46">
        <f t="shared" si="2"/>
        <v>-1</v>
      </c>
      <c r="F23" s="46">
        <f t="shared" si="2"/>
        <v>1</v>
      </c>
      <c r="G23" s="46">
        <f t="shared" si="2"/>
        <v>1</v>
      </c>
      <c r="H23" s="46">
        <f t="shared" si="2"/>
        <v>1</v>
      </c>
      <c r="I23" s="46">
        <f t="shared" si="2"/>
        <v>-1</v>
      </c>
      <c r="J23" s="46">
        <f t="shared" si="2"/>
        <v>1</v>
      </c>
      <c r="K23" s="46">
        <f t="shared" si="2"/>
        <v>1</v>
      </c>
      <c r="L23" s="46">
        <f t="shared" si="2"/>
        <v>1</v>
      </c>
    </row>
    <row r="24" spans="1:12" x14ac:dyDescent="0.2">
      <c r="A24" s="30" t="str">
        <f t="shared" si="1"/>
        <v>I2</v>
      </c>
      <c r="B24" s="44">
        <f>Data!$G28/Data!$I28</f>
        <v>1.0031524721460126</v>
      </c>
      <c r="C24" s="46">
        <f>IF($B$24&gt;C22,1,-1)</f>
        <v>-1</v>
      </c>
      <c r="D24" s="45"/>
      <c r="E24" s="46">
        <f t="shared" ref="E24:L24" si="3">IF($B$24&gt;E22,1,-1)</f>
        <v>-1</v>
      </c>
      <c r="F24" s="46">
        <f t="shared" si="3"/>
        <v>-1</v>
      </c>
      <c r="G24" s="46">
        <f t="shared" si="3"/>
        <v>-1</v>
      </c>
      <c r="H24" s="46">
        <f t="shared" si="3"/>
        <v>-1</v>
      </c>
      <c r="I24" s="46">
        <f t="shared" si="3"/>
        <v>-1</v>
      </c>
      <c r="J24" s="46">
        <f t="shared" si="3"/>
        <v>-1</v>
      </c>
      <c r="K24" s="46">
        <f t="shared" si="3"/>
        <v>-1</v>
      </c>
      <c r="L24" s="46">
        <f t="shared" si="3"/>
        <v>-1</v>
      </c>
    </row>
    <row r="25" spans="1:12" x14ac:dyDescent="0.2">
      <c r="A25" s="30" t="str">
        <f t="shared" si="1"/>
        <v>I6</v>
      </c>
      <c r="B25" s="44">
        <f>Data!$G29/Data!$I29</f>
        <v>1.6365366393352674</v>
      </c>
      <c r="C25" s="46">
        <f>IF($B$25&gt;C22,1,-1)</f>
        <v>1</v>
      </c>
      <c r="D25" s="46">
        <f>IF($B$25&gt;D22,1,-1)</f>
        <v>1</v>
      </c>
      <c r="E25" s="45"/>
      <c r="F25" s="46">
        <f t="shared" ref="F25:L25" si="4">IF($B$25&gt;F22,1,-1)</f>
        <v>1</v>
      </c>
      <c r="G25" s="46">
        <f t="shared" si="4"/>
        <v>1</v>
      </c>
      <c r="H25" s="46">
        <f t="shared" si="4"/>
        <v>1</v>
      </c>
      <c r="I25" s="46">
        <f t="shared" si="4"/>
        <v>1</v>
      </c>
      <c r="J25" s="46">
        <f t="shared" si="4"/>
        <v>1</v>
      </c>
      <c r="K25" s="46">
        <f t="shared" si="4"/>
        <v>1</v>
      </c>
      <c r="L25" s="46">
        <f t="shared" si="4"/>
        <v>1</v>
      </c>
    </row>
    <row r="26" spans="1:12" x14ac:dyDescent="0.2">
      <c r="A26" s="30" t="str">
        <f t="shared" si="1"/>
        <v>I9</v>
      </c>
      <c r="B26" s="44">
        <f>Data!$G30/Data!$I30</f>
        <v>1.2788126863158138</v>
      </c>
      <c r="C26" s="46">
        <f>IF($B$26&gt;C22,1,-1)</f>
        <v>-1</v>
      </c>
      <c r="D26" s="46">
        <f>IF($B$26&gt;D22,1,-1)</f>
        <v>1</v>
      </c>
      <c r="E26" s="46">
        <f>IF($B$26&gt;E22,1,-1)</f>
        <v>-1</v>
      </c>
      <c r="F26" s="45"/>
      <c r="G26" s="46">
        <f t="shared" ref="G26:L26" si="5">IF($B$26&gt;G22,1,-1)</f>
        <v>1</v>
      </c>
      <c r="H26" s="46">
        <f t="shared" si="5"/>
        <v>1</v>
      </c>
      <c r="I26" s="46">
        <f t="shared" si="5"/>
        <v>-1</v>
      </c>
      <c r="J26" s="46">
        <f t="shared" si="5"/>
        <v>1</v>
      </c>
      <c r="K26" s="46">
        <f t="shared" si="5"/>
        <v>1</v>
      </c>
      <c r="L26" s="46">
        <f t="shared" si="5"/>
        <v>1</v>
      </c>
    </row>
    <row r="27" spans="1:12" x14ac:dyDescent="0.2">
      <c r="A27" s="30" t="str">
        <f t="shared" si="1"/>
        <v>I10</v>
      </c>
      <c r="B27" s="44">
        <f>Data!$G31/Data!$I31</f>
        <v>1.1805704481273303</v>
      </c>
      <c r="C27" s="46">
        <f>IF($B$27&gt;C22,1,-1)</f>
        <v>-1</v>
      </c>
      <c r="D27" s="46">
        <f>IF($B$27&gt;D22,1,-1)</f>
        <v>1</v>
      </c>
      <c r="E27" s="46">
        <f>IF($B$27&gt;E22,1,-1)</f>
        <v>-1</v>
      </c>
      <c r="F27" s="46">
        <f>IF($B$27&gt;F22,1,-1)</f>
        <v>-1</v>
      </c>
      <c r="G27" s="45"/>
      <c r="H27" s="46">
        <f>IF($B$27&gt;H22,1,-1)</f>
        <v>1</v>
      </c>
      <c r="I27" s="46">
        <f>IF($B$27&gt;I22,1,-1)</f>
        <v>-1</v>
      </c>
      <c r="J27" s="46">
        <f>IF($B$27&gt;J22,1,-1)</f>
        <v>-1</v>
      </c>
      <c r="K27" s="46">
        <f>IF($B$27&gt;K22,1,-1)</f>
        <v>1</v>
      </c>
      <c r="L27" s="46">
        <f>IF($B$27&gt;L22,1,-1)</f>
        <v>-1</v>
      </c>
    </row>
    <row r="28" spans="1:12" x14ac:dyDescent="0.2">
      <c r="A28" s="30" t="str">
        <f t="shared" si="1"/>
        <v>I1</v>
      </c>
      <c r="B28" s="44">
        <f>Data!$G32/Data!$I32</f>
        <v>1.1729165001749184</v>
      </c>
      <c r="C28" s="46">
        <f>IF($B$28&gt;C22,1,-1)</f>
        <v>-1</v>
      </c>
      <c r="D28" s="46">
        <f>IF($B$28&gt;D22,1,-1)</f>
        <v>1</v>
      </c>
      <c r="E28" s="46">
        <f>IF($B$28&gt;E22,1,-1)</f>
        <v>-1</v>
      </c>
      <c r="F28" s="46">
        <f>IF($B$28&gt;F22,1,-1)</f>
        <v>-1</v>
      </c>
      <c r="G28" s="46">
        <f>IF($B$28&gt;G22,1,-1)</f>
        <v>-1</v>
      </c>
      <c r="H28" s="45"/>
      <c r="I28" s="46">
        <f>IF($B$28&gt;I22,1,-1)</f>
        <v>-1</v>
      </c>
      <c r="J28" s="46">
        <f>IF($B$28&gt;J22,1,-1)</f>
        <v>-1</v>
      </c>
      <c r="K28" s="46">
        <f>IF($B$28&gt;K22,1,-1)</f>
        <v>1</v>
      </c>
      <c r="L28" s="46">
        <f>IF($B$28&gt;L22,1,-1)</f>
        <v>-1</v>
      </c>
    </row>
    <row r="29" spans="1:12" x14ac:dyDescent="0.2">
      <c r="A29" s="30" t="str">
        <f t="shared" si="1"/>
        <v>I11</v>
      </c>
      <c r="B29" s="44">
        <f>Data!$G33/Data!$I33</f>
        <v>1.4350077537037154</v>
      </c>
      <c r="C29" s="46">
        <f t="shared" ref="C29:H29" si="6">IF($B$29&gt;C22,1,-1)</f>
        <v>1</v>
      </c>
      <c r="D29" s="46">
        <f t="shared" si="6"/>
        <v>1</v>
      </c>
      <c r="E29" s="46">
        <f t="shared" si="6"/>
        <v>-1</v>
      </c>
      <c r="F29" s="46">
        <f t="shared" si="6"/>
        <v>1</v>
      </c>
      <c r="G29" s="46">
        <f t="shared" si="6"/>
        <v>1</v>
      </c>
      <c r="H29" s="46">
        <f t="shared" si="6"/>
        <v>1</v>
      </c>
      <c r="I29" s="45"/>
      <c r="J29" s="46">
        <f>IF($B$29&gt;J22,1,-1)</f>
        <v>1</v>
      </c>
      <c r="K29" s="46">
        <f>IF($B$29&gt;K22,1,-1)</f>
        <v>1</v>
      </c>
      <c r="L29" s="46">
        <f>IF($B$29&gt;L22,1,-1)</f>
        <v>1</v>
      </c>
    </row>
    <row r="30" spans="1:12" x14ac:dyDescent="0.2">
      <c r="A30" s="30" t="str">
        <f t="shared" si="1"/>
        <v>I12</v>
      </c>
      <c r="B30" s="44">
        <f>Data!$G34/Data!$I34</f>
        <v>1.1885821074283098</v>
      </c>
      <c r="C30" s="46">
        <f t="shared" ref="C30:I30" si="7">IF($B$30&gt;C22,1,-1)</f>
        <v>-1</v>
      </c>
      <c r="D30" s="46">
        <f t="shared" si="7"/>
        <v>1</v>
      </c>
      <c r="E30" s="46">
        <f t="shared" si="7"/>
        <v>-1</v>
      </c>
      <c r="F30" s="46">
        <f t="shared" si="7"/>
        <v>-1</v>
      </c>
      <c r="G30" s="46">
        <f t="shared" si="7"/>
        <v>1</v>
      </c>
      <c r="H30" s="46">
        <f t="shared" si="7"/>
        <v>1</v>
      </c>
      <c r="I30" s="46">
        <f t="shared" si="7"/>
        <v>-1</v>
      </c>
      <c r="J30" s="45"/>
      <c r="K30" s="46">
        <f>IF($B$30&gt;K22,1,-1)</f>
        <v>1</v>
      </c>
      <c r="L30" s="46">
        <f>IF($B$30&gt;L22,1,-1)</f>
        <v>-1</v>
      </c>
    </row>
    <row r="31" spans="1:12" x14ac:dyDescent="0.2">
      <c r="A31" s="30" t="str">
        <f t="shared" si="1"/>
        <v>I13</v>
      </c>
      <c r="B31" s="44">
        <f>Data!$G35/Data!$I35</f>
        <v>1.0953504896443043</v>
      </c>
      <c r="C31" s="46">
        <f t="shared" ref="C31:J31" si="8">IF($B$31&gt;C22,1,-1)</f>
        <v>-1</v>
      </c>
      <c r="D31" s="46">
        <f t="shared" si="8"/>
        <v>1</v>
      </c>
      <c r="E31" s="46">
        <f t="shared" si="8"/>
        <v>-1</v>
      </c>
      <c r="F31" s="46">
        <f t="shared" si="8"/>
        <v>-1</v>
      </c>
      <c r="G31" s="46">
        <f t="shared" si="8"/>
        <v>-1</v>
      </c>
      <c r="H31" s="46">
        <f t="shared" si="8"/>
        <v>-1</v>
      </c>
      <c r="I31" s="46">
        <f t="shared" si="8"/>
        <v>-1</v>
      </c>
      <c r="J31" s="46">
        <f t="shared" si="8"/>
        <v>-1</v>
      </c>
      <c r="K31" s="45"/>
      <c r="L31" s="46">
        <f>IF($B$31&gt;L22,1,-1)</f>
        <v>-1</v>
      </c>
    </row>
    <row r="32" spans="1:12" x14ac:dyDescent="0.2">
      <c r="A32" s="30" t="str">
        <f t="shared" si="1"/>
        <v>I7</v>
      </c>
      <c r="B32" s="44">
        <f>Data!$G36/Data!$I36</f>
        <v>1.2060791174225665</v>
      </c>
      <c r="C32" s="46">
        <f t="shared" ref="C32:K32" si="9">IF($B$32&gt;C22,1,-1)</f>
        <v>-1</v>
      </c>
      <c r="D32" s="46">
        <f t="shared" si="9"/>
        <v>1</v>
      </c>
      <c r="E32" s="46">
        <f t="shared" si="9"/>
        <v>-1</v>
      </c>
      <c r="F32" s="46">
        <f t="shared" si="9"/>
        <v>-1</v>
      </c>
      <c r="G32" s="46">
        <f t="shared" si="9"/>
        <v>1</v>
      </c>
      <c r="H32" s="46">
        <f t="shared" si="9"/>
        <v>1</v>
      </c>
      <c r="I32" s="46">
        <f t="shared" si="9"/>
        <v>-1</v>
      </c>
      <c r="J32" s="46">
        <f t="shared" si="9"/>
        <v>1</v>
      </c>
      <c r="K32" s="46">
        <f t="shared" si="9"/>
        <v>1</v>
      </c>
      <c r="L32" s="45"/>
    </row>
    <row r="33" spans="1:12" x14ac:dyDescent="0.2">
      <c r="A33" s="209" t="s">
        <v>74</v>
      </c>
      <c r="B33" s="209"/>
      <c r="C33" s="209"/>
      <c r="D33" s="209"/>
      <c r="E33" s="209"/>
      <c r="F33" s="209"/>
      <c r="G33" s="209"/>
    </row>
    <row r="34" spans="1:12" x14ac:dyDescent="0.2">
      <c r="A34" s="209" t="s">
        <v>75</v>
      </c>
      <c r="B34" s="209"/>
      <c r="C34" s="209"/>
      <c r="D34" s="209"/>
      <c r="E34" s="209"/>
      <c r="F34" s="209"/>
      <c r="G34" s="209"/>
    </row>
    <row r="35" spans="1:12" x14ac:dyDescent="0.2">
      <c r="A35" s="31"/>
      <c r="B35" s="32"/>
      <c r="C35" s="33"/>
      <c r="D35" s="33"/>
      <c r="E35" s="33"/>
      <c r="F35" s="33"/>
      <c r="G35" s="33"/>
      <c r="H35" s="33"/>
      <c r="I35" s="33"/>
    </row>
    <row r="36" spans="1:12" x14ac:dyDescent="0.2">
      <c r="A36" s="205" t="s">
        <v>76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</row>
    <row r="37" spans="1:12" x14ac:dyDescent="0.2">
      <c r="A37" s="203" t="s">
        <v>33</v>
      </c>
      <c r="B37" s="204"/>
      <c r="C37" s="25" t="str">
        <f t="shared" ref="C37:L37" si="10">C21</f>
        <v>I8</v>
      </c>
      <c r="D37" s="25" t="str">
        <f t="shared" si="10"/>
        <v>I2</v>
      </c>
      <c r="E37" s="25" t="str">
        <f t="shared" si="10"/>
        <v>I6</v>
      </c>
      <c r="F37" s="25" t="str">
        <f t="shared" si="10"/>
        <v>I9</v>
      </c>
      <c r="G37" s="25" t="str">
        <f t="shared" si="10"/>
        <v>I10</v>
      </c>
      <c r="H37" s="25" t="str">
        <f t="shared" si="10"/>
        <v>I1</v>
      </c>
      <c r="I37" s="25" t="str">
        <f t="shared" si="10"/>
        <v>I11</v>
      </c>
      <c r="J37" s="25" t="str">
        <f t="shared" si="10"/>
        <v>I12</v>
      </c>
      <c r="K37" s="25" t="str">
        <f t="shared" si="10"/>
        <v>I13</v>
      </c>
      <c r="L37" s="25" t="str">
        <f t="shared" si="10"/>
        <v>I7</v>
      </c>
    </row>
    <row r="38" spans="1:12" x14ac:dyDescent="0.2">
      <c r="A38" s="30" t="str">
        <f t="shared" ref="A38:A47" si="11">A23</f>
        <v>I8</v>
      </c>
      <c r="B38" s="44"/>
      <c r="C38" s="45"/>
      <c r="D38" s="46">
        <f t="shared" ref="D38:L38" si="12">IF(D23=D7,0,1)</f>
        <v>0</v>
      </c>
      <c r="E38" s="46">
        <f t="shared" si="12"/>
        <v>1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1</v>
      </c>
      <c r="J38" s="46">
        <f t="shared" si="12"/>
        <v>0</v>
      </c>
      <c r="K38" s="46">
        <f t="shared" si="12"/>
        <v>0</v>
      </c>
      <c r="L38" s="46">
        <f t="shared" si="12"/>
        <v>0</v>
      </c>
    </row>
    <row r="39" spans="1:12" x14ac:dyDescent="0.2">
      <c r="A39" s="30" t="str">
        <f t="shared" si="11"/>
        <v>I2</v>
      </c>
      <c r="B39" s="44"/>
      <c r="C39" s="46">
        <f t="shared" ref="C39:C47" si="13">IF(C24=C8,0,1)</f>
        <v>0</v>
      </c>
      <c r="D39" s="45"/>
      <c r="E39" s="46">
        <f t="shared" ref="E39:L39" si="14">IF(E24=E8,0,1)</f>
        <v>1</v>
      </c>
      <c r="F39" s="46">
        <f t="shared" si="14"/>
        <v>1</v>
      </c>
      <c r="G39" s="46">
        <f t="shared" si="14"/>
        <v>1</v>
      </c>
      <c r="H39" s="46">
        <f t="shared" si="14"/>
        <v>1</v>
      </c>
      <c r="I39" s="46">
        <f t="shared" si="14"/>
        <v>1</v>
      </c>
      <c r="J39" s="46">
        <f t="shared" si="14"/>
        <v>1</v>
      </c>
      <c r="K39" s="46">
        <f t="shared" si="14"/>
        <v>1</v>
      </c>
      <c r="L39" s="46">
        <f t="shared" si="14"/>
        <v>1</v>
      </c>
    </row>
    <row r="40" spans="1:12" x14ac:dyDescent="0.2">
      <c r="A40" s="30" t="str">
        <f t="shared" si="11"/>
        <v>I6</v>
      </c>
      <c r="B40" s="44"/>
      <c r="C40" s="46">
        <f t="shared" si="13"/>
        <v>1</v>
      </c>
      <c r="D40" s="46">
        <f t="shared" ref="D40:D47" si="15">IF(D25=D9,0,1)</f>
        <v>1</v>
      </c>
      <c r="E40" s="45"/>
      <c r="F40" s="46">
        <f t="shared" ref="F40:L40" si="16">IF(F25=F9,0,1)</f>
        <v>0</v>
      </c>
      <c r="G40" s="46">
        <f t="shared" si="16"/>
        <v>0</v>
      </c>
      <c r="H40" s="46">
        <f t="shared" si="16"/>
        <v>0</v>
      </c>
      <c r="I40" s="46">
        <f t="shared" si="16"/>
        <v>0</v>
      </c>
      <c r="J40" s="46">
        <f t="shared" si="16"/>
        <v>0</v>
      </c>
      <c r="K40" s="46">
        <f t="shared" si="16"/>
        <v>0</v>
      </c>
      <c r="L40" s="46">
        <f t="shared" si="16"/>
        <v>0</v>
      </c>
    </row>
    <row r="41" spans="1:12" x14ac:dyDescent="0.2">
      <c r="A41" s="30" t="str">
        <f t="shared" si="11"/>
        <v>I9</v>
      </c>
      <c r="B41" s="44"/>
      <c r="C41" s="46">
        <f t="shared" si="13"/>
        <v>0</v>
      </c>
      <c r="D41" s="46">
        <f t="shared" si="15"/>
        <v>1</v>
      </c>
      <c r="E41" s="46">
        <f t="shared" ref="E41:E47" si="17">IF(E26=E10,0,1)</f>
        <v>0</v>
      </c>
      <c r="F41" s="45"/>
      <c r="G41" s="46">
        <f t="shared" ref="G41:L41" si="18">IF(G26=G10,0,1)</f>
        <v>0</v>
      </c>
      <c r="H41" s="46">
        <f t="shared" si="18"/>
        <v>0</v>
      </c>
      <c r="I41" s="46">
        <f t="shared" si="18"/>
        <v>1</v>
      </c>
      <c r="J41" s="46">
        <f t="shared" si="18"/>
        <v>0</v>
      </c>
      <c r="K41" s="46">
        <f t="shared" si="18"/>
        <v>0</v>
      </c>
      <c r="L41" s="46">
        <f t="shared" si="18"/>
        <v>0</v>
      </c>
    </row>
    <row r="42" spans="1:12" x14ac:dyDescent="0.2">
      <c r="A42" s="30" t="str">
        <f t="shared" si="11"/>
        <v>I10</v>
      </c>
      <c r="B42" s="44"/>
      <c r="C42" s="46">
        <f t="shared" si="13"/>
        <v>0</v>
      </c>
      <c r="D42" s="46">
        <f t="shared" si="15"/>
        <v>1</v>
      </c>
      <c r="E42" s="46">
        <f t="shared" si="17"/>
        <v>0</v>
      </c>
      <c r="F42" s="46">
        <f t="shared" ref="F42:F47" si="19">IF(F27=F11,0,1)</f>
        <v>0</v>
      </c>
      <c r="G42" s="45"/>
      <c r="H42" s="46">
        <f>IF(H27=H11,0,1)</f>
        <v>0</v>
      </c>
      <c r="I42" s="46">
        <f>IF(I27=I11,0,1)</f>
        <v>1</v>
      </c>
      <c r="J42" s="46">
        <f>IF(J27=J11,0,1)</f>
        <v>1</v>
      </c>
      <c r="K42" s="46">
        <f>IF(K27=K11,0,1)</f>
        <v>0</v>
      </c>
      <c r="L42" s="46">
        <f>IF(L27=L11,0,1)</f>
        <v>1</v>
      </c>
    </row>
    <row r="43" spans="1:12" x14ac:dyDescent="0.2">
      <c r="A43" s="30" t="str">
        <f t="shared" si="11"/>
        <v>I1</v>
      </c>
      <c r="B43" s="44"/>
      <c r="C43" s="46">
        <f t="shared" si="13"/>
        <v>0</v>
      </c>
      <c r="D43" s="46">
        <f t="shared" si="15"/>
        <v>1</v>
      </c>
      <c r="E43" s="46">
        <f t="shared" si="17"/>
        <v>0</v>
      </c>
      <c r="F43" s="46">
        <f t="shared" si="19"/>
        <v>0</v>
      </c>
      <c r="G43" s="46">
        <f>IF(G28=G12,0,1)</f>
        <v>0</v>
      </c>
      <c r="H43" s="45"/>
      <c r="I43" s="46">
        <f>IF(I28=I12,0,1)</f>
        <v>1</v>
      </c>
      <c r="J43" s="46">
        <f>IF(J28=J12,0,1)</f>
        <v>1</v>
      </c>
      <c r="K43" s="46">
        <f>IF(K28=K12,0,1)</f>
        <v>0</v>
      </c>
      <c r="L43" s="46">
        <f>IF(L28=L12,0,1)</f>
        <v>1</v>
      </c>
    </row>
    <row r="44" spans="1:12" x14ac:dyDescent="0.2">
      <c r="A44" s="30" t="str">
        <f t="shared" si="11"/>
        <v>I11</v>
      </c>
      <c r="B44" s="44"/>
      <c r="C44" s="46">
        <f t="shared" si="13"/>
        <v>1</v>
      </c>
      <c r="D44" s="46">
        <f t="shared" si="15"/>
        <v>1</v>
      </c>
      <c r="E44" s="46">
        <f t="shared" si="17"/>
        <v>0</v>
      </c>
      <c r="F44" s="46">
        <f t="shared" si="19"/>
        <v>1</v>
      </c>
      <c r="G44" s="46">
        <f>IF(G29=G13,0,1)</f>
        <v>1</v>
      </c>
      <c r="H44" s="46">
        <f>IF(H29=H13,0,1)</f>
        <v>1</v>
      </c>
      <c r="I44" s="45"/>
      <c r="J44" s="46">
        <f>IF(J29=J13,0,1)</f>
        <v>0</v>
      </c>
      <c r="K44" s="46">
        <f>IF(K29=K13,0,1)</f>
        <v>0</v>
      </c>
      <c r="L44" s="46">
        <f>IF(L29=L13,0,1)</f>
        <v>0</v>
      </c>
    </row>
    <row r="45" spans="1:12" x14ac:dyDescent="0.2">
      <c r="A45" s="30" t="str">
        <f t="shared" si="11"/>
        <v>I12</v>
      </c>
      <c r="B45" s="44"/>
      <c r="C45" s="46">
        <f t="shared" si="13"/>
        <v>0</v>
      </c>
      <c r="D45" s="46">
        <f t="shared" si="15"/>
        <v>1</v>
      </c>
      <c r="E45" s="46">
        <f t="shared" si="17"/>
        <v>0</v>
      </c>
      <c r="F45" s="46">
        <f t="shared" si="19"/>
        <v>0</v>
      </c>
      <c r="G45" s="46">
        <f>IF(G30=G14,0,1)</f>
        <v>1</v>
      </c>
      <c r="H45" s="46">
        <f>IF(H30=H14,0,1)</f>
        <v>1</v>
      </c>
      <c r="I45" s="46">
        <f>IF(I30=I14,0,1)</f>
        <v>0</v>
      </c>
      <c r="J45" s="45"/>
      <c r="K45" s="46">
        <f>IF(K30=K14,0,1)</f>
        <v>0</v>
      </c>
      <c r="L45" s="46">
        <f>IF(L30=L14,0,1)</f>
        <v>1</v>
      </c>
    </row>
    <row r="46" spans="1:12" x14ac:dyDescent="0.2">
      <c r="A46" s="30" t="str">
        <f t="shared" si="11"/>
        <v>I13</v>
      </c>
      <c r="B46" s="44"/>
      <c r="C46" s="46">
        <f t="shared" si="13"/>
        <v>0</v>
      </c>
      <c r="D46" s="46">
        <f t="shared" si="15"/>
        <v>1</v>
      </c>
      <c r="E46" s="46">
        <f t="shared" si="17"/>
        <v>0</v>
      </c>
      <c r="F46" s="46">
        <f t="shared" si="19"/>
        <v>0</v>
      </c>
      <c r="G46" s="46">
        <f>IF(G31=G15,0,1)</f>
        <v>0</v>
      </c>
      <c r="H46" s="46">
        <f>IF(H31=H15,0,1)</f>
        <v>0</v>
      </c>
      <c r="I46" s="46">
        <f>IF(I31=I15,0,1)</f>
        <v>0</v>
      </c>
      <c r="J46" s="46">
        <f>IF(J31=J15,0,1)</f>
        <v>0</v>
      </c>
      <c r="K46" s="45"/>
      <c r="L46" s="46">
        <f>IF(L31=L15,0,1)</f>
        <v>1</v>
      </c>
    </row>
    <row r="47" spans="1:12" x14ac:dyDescent="0.2">
      <c r="A47" s="30" t="str">
        <f t="shared" si="11"/>
        <v>I7</v>
      </c>
      <c r="B47" s="44"/>
      <c r="C47" s="46">
        <f t="shared" si="13"/>
        <v>0</v>
      </c>
      <c r="D47" s="46">
        <f t="shared" si="15"/>
        <v>1</v>
      </c>
      <c r="E47" s="46">
        <f t="shared" si="17"/>
        <v>0</v>
      </c>
      <c r="F47" s="46">
        <f t="shared" si="19"/>
        <v>0</v>
      </c>
      <c r="G47" s="46">
        <f>IF(G32=G16,0,1)</f>
        <v>1</v>
      </c>
      <c r="H47" s="46">
        <f>IF(H32=H16,0,1)</f>
        <v>1</v>
      </c>
      <c r="I47" s="46">
        <f>IF(I32=I16,0,1)</f>
        <v>0</v>
      </c>
      <c r="J47" s="46">
        <f>IF(J32=J16,0,1)</f>
        <v>1</v>
      </c>
      <c r="K47" s="46">
        <f>IF(K32=K16,0,1)</f>
        <v>1</v>
      </c>
      <c r="L47" s="45"/>
    </row>
    <row r="48" spans="1:12" ht="15.6" customHeight="1" x14ac:dyDescent="0.2">
      <c r="A48" s="210" t="s">
        <v>77</v>
      </c>
      <c r="B48" s="211"/>
      <c r="C48" s="211"/>
      <c r="D48" s="211"/>
      <c r="E48" s="211"/>
      <c r="F48" s="211"/>
      <c r="G48" s="211"/>
    </row>
    <row r="49" spans="1:12" x14ac:dyDescent="0.2">
      <c r="A49" s="202" t="s">
        <v>78</v>
      </c>
      <c r="B49" s="202"/>
      <c r="C49" s="202"/>
      <c r="D49" s="202"/>
      <c r="E49" s="202"/>
      <c r="F49" s="202"/>
      <c r="G49" s="202"/>
      <c r="H49" s="202"/>
      <c r="I49" s="202"/>
      <c r="J49" s="207">
        <f>SUM(C38:L47)/2</f>
        <v>19</v>
      </c>
      <c r="K49" s="207"/>
      <c r="L49" s="208"/>
    </row>
    <row r="50" spans="1:12" x14ac:dyDescent="0.2">
      <c r="A50" s="202" t="s">
        <v>79</v>
      </c>
      <c r="B50" s="202"/>
      <c r="C50" s="202"/>
      <c r="D50" s="202"/>
      <c r="E50" s="202"/>
      <c r="F50" s="202"/>
      <c r="G50" s="202"/>
      <c r="H50" s="202"/>
      <c r="I50" s="202"/>
      <c r="J50" s="207">
        <f>90/2</f>
        <v>45</v>
      </c>
      <c r="K50" s="207"/>
      <c r="L50" s="208"/>
    </row>
    <row r="51" spans="1:12" x14ac:dyDescent="0.2">
      <c r="A51" s="196" t="s">
        <v>80</v>
      </c>
      <c r="B51" s="196"/>
      <c r="C51" s="196"/>
      <c r="D51" s="196"/>
      <c r="E51" s="196"/>
      <c r="F51" s="196"/>
      <c r="G51" s="196"/>
      <c r="H51" s="196"/>
      <c r="I51" s="196"/>
      <c r="J51" s="200">
        <f>(1-J49/J50)*100</f>
        <v>57.777777777777771</v>
      </c>
      <c r="K51" s="200"/>
      <c r="L51" s="201"/>
    </row>
    <row r="52" spans="1:12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6"/>
      <c r="K52" s="36"/>
      <c r="L52" s="36"/>
    </row>
    <row r="53" spans="1:12" s="94" customFormat="1" hidden="1" outlineLevel="1" x14ac:dyDescent="0.2">
      <c r="A53" s="197" t="s">
        <v>13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1:12" s="94" customFormat="1" hidden="1" outlineLevel="1" x14ac:dyDescent="0.2">
      <c r="A54" s="198" t="s">
        <v>5</v>
      </c>
      <c r="B54" s="199"/>
      <c r="C54" s="95" t="str">
        <f t="shared" ref="C54:L54" si="20">C37</f>
        <v>I8</v>
      </c>
      <c r="D54" s="95" t="str">
        <f t="shared" si="20"/>
        <v>I2</v>
      </c>
      <c r="E54" s="95" t="str">
        <f t="shared" si="20"/>
        <v>I6</v>
      </c>
      <c r="F54" s="95" t="str">
        <f t="shared" si="20"/>
        <v>I9</v>
      </c>
      <c r="G54" s="95" t="str">
        <f t="shared" si="20"/>
        <v>I10</v>
      </c>
      <c r="H54" s="95" t="str">
        <f t="shared" si="20"/>
        <v>I1</v>
      </c>
      <c r="I54" s="95" t="str">
        <f t="shared" si="20"/>
        <v>I11</v>
      </c>
      <c r="J54" s="95" t="str">
        <f t="shared" si="20"/>
        <v>I12</v>
      </c>
      <c r="K54" s="95" t="str">
        <f t="shared" si="20"/>
        <v>I13</v>
      </c>
      <c r="L54" s="95" t="str">
        <f t="shared" si="20"/>
        <v>I7</v>
      </c>
    </row>
    <row r="55" spans="1:12" s="94" customFormat="1" hidden="1" outlineLevel="1" x14ac:dyDescent="0.2">
      <c r="A55" s="96"/>
      <c r="B55" s="97" t="s">
        <v>8</v>
      </c>
      <c r="C55" s="98">
        <f>B56</f>
        <v>1.1827661628695771</v>
      </c>
      <c r="D55" s="98">
        <f>B57</f>
        <v>1.0797042480724259</v>
      </c>
      <c r="E55" s="98">
        <f>B58</f>
        <v>1.5464721764073641</v>
      </c>
      <c r="F55" s="98">
        <f>B59</f>
        <v>1.2127963878423749</v>
      </c>
      <c r="G55" s="98">
        <f>B60</f>
        <v>1.1820783588717745</v>
      </c>
      <c r="H55" s="98">
        <f>B61</f>
        <v>1.1765819525658066</v>
      </c>
      <c r="I55" s="98">
        <f>B62</f>
        <v>1.1794549139261794</v>
      </c>
      <c r="J55" s="98">
        <f>B63</f>
        <v>1.1300315789183251</v>
      </c>
      <c r="K55" s="98">
        <f>B64</f>
        <v>1.1500325945241201</v>
      </c>
      <c r="L55" s="98">
        <f>B65</f>
        <v>1.1348016757728425</v>
      </c>
    </row>
    <row r="56" spans="1:12" s="94" customFormat="1" hidden="1" outlineLevel="1" x14ac:dyDescent="0.2">
      <c r="A56" s="99" t="str">
        <f t="shared" ref="A56:A65" si="21">A38</f>
        <v>I8</v>
      </c>
      <c r="B56" s="100">
        <f>Data!$F27/Data!$H27</f>
        <v>1.1827661628695771</v>
      </c>
      <c r="C56" s="101"/>
      <c r="D56" s="102">
        <f t="shared" ref="D56:L56" si="22">IF($B56&gt;D$55,1,-1)</f>
        <v>1</v>
      </c>
      <c r="E56" s="102">
        <f t="shared" si="22"/>
        <v>-1</v>
      </c>
      <c r="F56" s="102">
        <f t="shared" si="22"/>
        <v>-1</v>
      </c>
      <c r="G56" s="102">
        <f t="shared" si="22"/>
        <v>1</v>
      </c>
      <c r="H56" s="102">
        <f t="shared" si="22"/>
        <v>1</v>
      </c>
      <c r="I56" s="102">
        <f t="shared" si="22"/>
        <v>1</v>
      </c>
      <c r="J56" s="102">
        <f t="shared" si="22"/>
        <v>1</v>
      </c>
      <c r="K56" s="102">
        <f t="shared" si="22"/>
        <v>1</v>
      </c>
      <c r="L56" s="102">
        <f t="shared" si="22"/>
        <v>1</v>
      </c>
    </row>
    <row r="57" spans="1:12" s="94" customFormat="1" hidden="1" outlineLevel="1" x14ac:dyDescent="0.2">
      <c r="A57" s="99" t="str">
        <f t="shared" si="21"/>
        <v>I2</v>
      </c>
      <c r="B57" s="100">
        <f>Data!$F28/Data!$H28</f>
        <v>1.0797042480724259</v>
      </c>
      <c r="C57" s="102">
        <f t="shared" ref="C57:C65" si="23">IF($B57&gt;C$55,1,-1)</f>
        <v>-1</v>
      </c>
      <c r="D57" s="101"/>
      <c r="E57" s="102">
        <f t="shared" ref="E57:L57" si="24">IF($B57&gt;E$55,1,-1)</f>
        <v>-1</v>
      </c>
      <c r="F57" s="102">
        <f t="shared" si="24"/>
        <v>-1</v>
      </c>
      <c r="G57" s="102">
        <f t="shared" si="24"/>
        <v>-1</v>
      </c>
      <c r="H57" s="102">
        <f t="shared" si="24"/>
        <v>-1</v>
      </c>
      <c r="I57" s="102">
        <f t="shared" si="24"/>
        <v>-1</v>
      </c>
      <c r="J57" s="102">
        <f t="shared" si="24"/>
        <v>-1</v>
      </c>
      <c r="K57" s="102">
        <f t="shared" si="24"/>
        <v>-1</v>
      </c>
      <c r="L57" s="102">
        <f t="shared" si="24"/>
        <v>-1</v>
      </c>
    </row>
    <row r="58" spans="1:12" s="94" customFormat="1" hidden="1" outlineLevel="1" x14ac:dyDescent="0.2">
      <c r="A58" s="99" t="str">
        <f t="shared" si="21"/>
        <v>I6</v>
      </c>
      <c r="B58" s="100">
        <f>Data!$F29/Data!$H29</f>
        <v>1.5464721764073641</v>
      </c>
      <c r="C58" s="102">
        <f t="shared" si="23"/>
        <v>1</v>
      </c>
      <c r="D58" s="102">
        <f t="shared" ref="D58:D65" si="25">IF($B58&gt;D$55,1,-1)</f>
        <v>1</v>
      </c>
      <c r="E58" s="101"/>
      <c r="F58" s="102">
        <f t="shared" ref="F58:L58" si="26">IF($B58&gt;F$55,1,-1)</f>
        <v>1</v>
      </c>
      <c r="G58" s="102">
        <f t="shared" si="26"/>
        <v>1</v>
      </c>
      <c r="H58" s="102">
        <f t="shared" si="26"/>
        <v>1</v>
      </c>
      <c r="I58" s="102">
        <f t="shared" si="26"/>
        <v>1</v>
      </c>
      <c r="J58" s="102">
        <f t="shared" si="26"/>
        <v>1</v>
      </c>
      <c r="K58" s="102">
        <f t="shared" si="26"/>
        <v>1</v>
      </c>
      <c r="L58" s="102">
        <f t="shared" si="26"/>
        <v>1</v>
      </c>
    </row>
    <row r="59" spans="1:12" s="94" customFormat="1" hidden="1" outlineLevel="1" x14ac:dyDescent="0.2">
      <c r="A59" s="99" t="str">
        <f t="shared" si="21"/>
        <v>I9</v>
      </c>
      <c r="B59" s="100">
        <f>Data!$F30/Data!$H30</f>
        <v>1.2127963878423749</v>
      </c>
      <c r="C59" s="102">
        <f t="shared" si="23"/>
        <v>1</v>
      </c>
      <c r="D59" s="102">
        <f t="shared" si="25"/>
        <v>1</v>
      </c>
      <c r="E59" s="102">
        <f t="shared" ref="E59:E65" si="27">IF($B59&gt;E$55,1,-1)</f>
        <v>-1</v>
      </c>
      <c r="F59" s="101"/>
      <c r="G59" s="102">
        <f t="shared" ref="G59:L59" si="28">IF($B59&gt;G$55,1,-1)</f>
        <v>1</v>
      </c>
      <c r="H59" s="102">
        <f t="shared" si="28"/>
        <v>1</v>
      </c>
      <c r="I59" s="102">
        <f t="shared" si="28"/>
        <v>1</v>
      </c>
      <c r="J59" s="102">
        <f t="shared" si="28"/>
        <v>1</v>
      </c>
      <c r="K59" s="102">
        <f t="shared" si="28"/>
        <v>1</v>
      </c>
      <c r="L59" s="102">
        <f t="shared" si="28"/>
        <v>1</v>
      </c>
    </row>
    <row r="60" spans="1:12" s="94" customFormat="1" hidden="1" outlineLevel="1" x14ac:dyDescent="0.2">
      <c r="A60" s="99" t="str">
        <f t="shared" si="21"/>
        <v>I10</v>
      </c>
      <c r="B60" s="100">
        <f>Data!$F31/Data!$H31</f>
        <v>1.1820783588717745</v>
      </c>
      <c r="C60" s="102">
        <f t="shared" si="23"/>
        <v>-1</v>
      </c>
      <c r="D60" s="102">
        <f t="shared" si="25"/>
        <v>1</v>
      </c>
      <c r="E60" s="102">
        <f t="shared" si="27"/>
        <v>-1</v>
      </c>
      <c r="F60" s="102">
        <f t="shared" ref="F60:F65" si="29">IF($B60&gt;F$55,1,-1)</f>
        <v>-1</v>
      </c>
      <c r="G60" s="101"/>
      <c r="H60" s="102">
        <f>IF($B60&gt;H$55,1,-1)</f>
        <v>1</v>
      </c>
      <c r="I60" s="102">
        <f>IF($B60&gt;I$55,1,-1)</f>
        <v>1</v>
      </c>
      <c r="J60" s="102">
        <f>IF($B60&gt;J$55,1,-1)</f>
        <v>1</v>
      </c>
      <c r="K60" s="102">
        <f>IF($B60&gt;K$55,1,-1)</f>
        <v>1</v>
      </c>
      <c r="L60" s="102">
        <f>IF($B60&gt;L$55,1,-1)</f>
        <v>1</v>
      </c>
    </row>
    <row r="61" spans="1:12" s="94" customFormat="1" hidden="1" outlineLevel="1" x14ac:dyDescent="0.2">
      <c r="A61" s="99" t="str">
        <f t="shared" si="21"/>
        <v>I1</v>
      </c>
      <c r="B61" s="100">
        <f>Data!$F32/Data!$H32</f>
        <v>1.1765819525658066</v>
      </c>
      <c r="C61" s="102">
        <f t="shared" si="23"/>
        <v>-1</v>
      </c>
      <c r="D61" s="102">
        <f t="shared" si="25"/>
        <v>1</v>
      </c>
      <c r="E61" s="102">
        <f t="shared" si="27"/>
        <v>-1</v>
      </c>
      <c r="F61" s="102">
        <f t="shared" si="29"/>
        <v>-1</v>
      </c>
      <c r="G61" s="102">
        <f>IF($B61&gt;G$55,1,-1)</f>
        <v>-1</v>
      </c>
      <c r="H61" s="101"/>
      <c r="I61" s="102">
        <f>IF($B61&gt;I$55,1,-1)</f>
        <v>-1</v>
      </c>
      <c r="J61" s="102">
        <f>IF($B61&gt;J$55,1,-1)</f>
        <v>1</v>
      </c>
      <c r="K61" s="102">
        <f>IF($B61&gt;K$55,1,-1)</f>
        <v>1</v>
      </c>
      <c r="L61" s="102">
        <f>IF($B61&gt;L$55,1,-1)</f>
        <v>1</v>
      </c>
    </row>
    <row r="62" spans="1:12" s="94" customFormat="1" hidden="1" outlineLevel="1" x14ac:dyDescent="0.2">
      <c r="A62" s="99" t="str">
        <f t="shared" si="21"/>
        <v>I11</v>
      </c>
      <c r="B62" s="100">
        <f>Data!$F33/Data!$H33</f>
        <v>1.1794549139261794</v>
      </c>
      <c r="C62" s="102">
        <f t="shared" si="23"/>
        <v>-1</v>
      </c>
      <c r="D62" s="102">
        <f t="shared" si="25"/>
        <v>1</v>
      </c>
      <c r="E62" s="102">
        <f t="shared" si="27"/>
        <v>-1</v>
      </c>
      <c r="F62" s="102">
        <f t="shared" si="29"/>
        <v>-1</v>
      </c>
      <c r="G62" s="102">
        <f>IF($B62&gt;G$55,1,-1)</f>
        <v>-1</v>
      </c>
      <c r="H62" s="102">
        <f>IF($B62&gt;H$55,1,-1)</f>
        <v>1</v>
      </c>
      <c r="I62" s="101"/>
      <c r="J62" s="102">
        <f>IF($B62&gt;J$55,1,-1)</f>
        <v>1</v>
      </c>
      <c r="K62" s="102">
        <f>IF($B62&gt;K$55,1,-1)</f>
        <v>1</v>
      </c>
      <c r="L62" s="102">
        <f>IF($B62&gt;L$55,1,-1)</f>
        <v>1</v>
      </c>
    </row>
    <row r="63" spans="1:12" s="94" customFormat="1" hidden="1" outlineLevel="1" x14ac:dyDescent="0.2">
      <c r="A63" s="99" t="str">
        <f t="shared" si="21"/>
        <v>I12</v>
      </c>
      <c r="B63" s="100">
        <f>Data!$F34/Data!$H34</f>
        <v>1.1300315789183251</v>
      </c>
      <c r="C63" s="102">
        <f t="shared" si="23"/>
        <v>-1</v>
      </c>
      <c r="D63" s="102">
        <f t="shared" si="25"/>
        <v>1</v>
      </c>
      <c r="E63" s="102">
        <f t="shared" si="27"/>
        <v>-1</v>
      </c>
      <c r="F63" s="102">
        <f t="shared" si="29"/>
        <v>-1</v>
      </c>
      <c r="G63" s="102">
        <f>IF($B63&gt;G$55,1,-1)</f>
        <v>-1</v>
      </c>
      <c r="H63" s="102">
        <f>IF($B63&gt;H$55,1,-1)</f>
        <v>-1</v>
      </c>
      <c r="I63" s="102">
        <f>IF($B63&gt;I$55,1,-1)</f>
        <v>-1</v>
      </c>
      <c r="J63" s="101"/>
      <c r="K63" s="102">
        <f>IF($B63&gt;K$55,1,-1)</f>
        <v>-1</v>
      </c>
      <c r="L63" s="102">
        <f>IF($B63&gt;L$55,1,-1)</f>
        <v>-1</v>
      </c>
    </row>
    <row r="64" spans="1:12" s="94" customFormat="1" hidden="1" outlineLevel="1" x14ac:dyDescent="0.2">
      <c r="A64" s="99" t="str">
        <f t="shared" si="21"/>
        <v>I13</v>
      </c>
      <c r="B64" s="100">
        <f>Data!$F35/Data!$H35</f>
        <v>1.1500325945241201</v>
      </c>
      <c r="C64" s="102">
        <f t="shared" si="23"/>
        <v>-1</v>
      </c>
      <c r="D64" s="102">
        <f t="shared" si="25"/>
        <v>1</v>
      </c>
      <c r="E64" s="102">
        <f t="shared" si="27"/>
        <v>-1</v>
      </c>
      <c r="F64" s="102">
        <f t="shared" si="29"/>
        <v>-1</v>
      </c>
      <c r="G64" s="102">
        <f>IF($B64&gt;G$55,1,-1)</f>
        <v>-1</v>
      </c>
      <c r="H64" s="102">
        <f>IF($B64&gt;H$55,1,-1)</f>
        <v>-1</v>
      </c>
      <c r="I64" s="102">
        <f>IF($B64&gt;I$55,1,-1)</f>
        <v>-1</v>
      </c>
      <c r="J64" s="102">
        <f>IF($B64&gt;J$55,1,-1)</f>
        <v>1</v>
      </c>
      <c r="K64" s="101"/>
      <c r="L64" s="102">
        <f>IF($B64&gt;L$55,1,-1)</f>
        <v>1</v>
      </c>
    </row>
    <row r="65" spans="1:12" s="94" customFormat="1" hidden="1" outlineLevel="1" x14ac:dyDescent="0.2">
      <c r="A65" s="99" t="str">
        <f t="shared" si="21"/>
        <v>I7</v>
      </c>
      <c r="B65" s="100">
        <f>Data!$F36/Data!$H36</f>
        <v>1.1348016757728425</v>
      </c>
      <c r="C65" s="102">
        <f t="shared" si="23"/>
        <v>-1</v>
      </c>
      <c r="D65" s="102">
        <f t="shared" si="25"/>
        <v>1</v>
      </c>
      <c r="E65" s="102">
        <f t="shared" si="27"/>
        <v>-1</v>
      </c>
      <c r="F65" s="102">
        <f t="shared" si="29"/>
        <v>-1</v>
      </c>
      <c r="G65" s="102">
        <f>IF($B65&gt;G$55,1,-1)</f>
        <v>-1</v>
      </c>
      <c r="H65" s="102">
        <f>IF($B65&gt;H$55,1,-1)</f>
        <v>-1</v>
      </c>
      <c r="I65" s="102">
        <f>IF($B65&gt;I$55,1,-1)</f>
        <v>-1</v>
      </c>
      <c r="J65" s="102">
        <f>IF($B65&gt;J$55,1,-1)</f>
        <v>1</v>
      </c>
      <c r="K65" s="102">
        <f>IF($B65&gt;K$55,1,-1)</f>
        <v>-1</v>
      </c>
      <c r="L65" s="101"/>
    </row>
    <row r="66" spans="1:12" s="94" customFormat="1" hidden="1" outlineLevel="1" x14ac:dyDescent="0.2">
      <c r="A66" s="103"/>
      <c r="B66" s="104"/>
      <c r="C66" s="105"/>
      <c r="D66" s="105"/>
      <c r="E66" s="105"/>
      <c r="F66" s="105"/>
      <c r="G66" s="105"/>
      <c r="H66" s="105"/>
      <c r="I66" s="105"/>
    </row>
    <row r="67" spans="1:12" s="94" customFormat="1" hidden="1" outlineLevel="1" x14ac:dyDescent="0.2">
      <c r="A67" s="197" t="s">
        <v>9</v>
      </c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</row>
    <row r="68" spans="1:12" s="94" customFormat="1" hidden="1" outlineLevel="1" x14ac:dyDescent="0.2">
      <c r="A68" s="198" t="s">
        <v>5</v>
      </c>
      <c r="B68" s="199"/>
      <c r="C68" s="95" t="str">
        <f t="shared" ref="C68:L68" si="30">C54</f>
        <v>I8</v>
      </c>
      <c r="D68" s="95" t="str">
        <f t="shared" si="30"/>
        <v>I2</v>
      </c>
      <c r="E68" s="95" t="str">
        <f t="shared" si="30"/>
        <v>I6</v>
      </c>
      <c r="F68" s="95" t="str">
        <f t="shared" si="30"/>
        <v>I9</v>
      </c>
      <c r="G68" s="95" t="str">
        <f t="shared" si="30"/>
        <v>I10</v>
      </c>
      <c r="H68" s="95" t="str">
        <f t="shared" si="30"/>
        <v>I1</v>
      </c>
      <c r="I68" s="95" t="str">
        <f t="shared" si="30"/>
        <v>I11</v>
      </c>
      <c r="J68" s="95" t="str">
        <f t="shared" si="30"/>
        <v>I12</v>
      </c>
      <c r="K68" s="95" t="str">
        <f t="shared" si="30"/>
        <v>I13</v>
      </c>
      <c r="L68" s="95" t="str">
        <f t="shared" si="30"/>
        <v>I7</v>
      </c>
    </row>
    <row r="69" spans="1:12" s="94" customFormat="1" hidden="1" outlineLevel="1" x14ac:dyDescent="0.2">
      <c r="A69" s="96"/>
      <c r="B69" s="97" t="s">
        <v>8</v>
      </c>
      <c r="C69" s="100">
        <f t="shared" ref="C69:L69" si="31">C55</f>
        <v>1.1827661628695771</v>
      </c>
      <c r="D69" s="100">
        <f t="shared" si="31"/>
        <v>1.0797042480724259</v>
      </c>
      <c r="E69" s="100">
        <f t="shared" si="31"/>
        <v>1.5464721764073641</v>
      </c>
      <c r="F69" s="100">
        <f t="shared" si="31"/>
        <v>1.2127963878423749</v>
      </c>
      <c r="G69" s="100">
        <f t="shared" si="31"/>
        <v>1.1820783588717745</v>
      </c>
      <c r="H69" s="100">
        <f t="shared" si="31"/>
        <v>1.1765819525658066</v>
      </c>
      <c r="I69" s="100">
        <f t="shared" si="31"/>
        <v>1.1794549139261794</v>
      </c>
      <c r="J69" s="100">
        <f t="shared" si="31"/>
        <v>1.1300315789183251</v>
      </c>
      <c r="K69" s="100">
        <f t="shared" si="31"/>
        <v>1.1500325945241201</v>
      </c>
      <c r="L69" s="100">
        <f t="shared" si="31"/>
        <v>1.1348016757728425</v>
      </c>
    </row>
    <row r="70" spans="1:12" s="94" customFormat="1" hidden="1" outlineLevel="1" x14ac:dyDescent="0.2">
      <c r="A70" s="99" t="str">
        <f t="shared" ref="A70:B76" si="32">A56</f>
        <v>I8</v>
      </c>
      <c r="B70" s="100">
        <f t="shared" si="32"/>
        <v>1.1827661628695771</v>
      </c>
      <c r="C70" s="101"/>
      <c r="D70" s="102">
        <f t="shared" ref="D70:L70" si="33">IF(D56=D7,0,1)</f>
        <v>0</v>
      </c>
      <c r="E70" s="102">
        <f t="shared" si="33"/>
        <v>1</v>
      </c>
      <c r="F70" s="102">
        <f t="shared" si="33"/>
        <v>1</v>
      </c>
      <c r="G70" s="102">
        <f t="shared" si="33"/>
        <v>0</v>
      </c>
      <c r="H70" s="102">
        <f t="shared" si="33"/>
        <v>0</v>
      </c>
      <c r="I70" s="102">
        <f t="shared" si="33"/>
        <v>0</v>
      </c>
      <c r="J70" s="102">
        <f t="shared" si="33"/>
        <v>0</v>
      </c>
      <c r="K70" s="102">
        <f t="shared" si="33"/>
        <v>0</v>
      </c>
      <c r="L70" s="102">
        <f t="shared" si="33"/>
        <v>0</v>
      </c>
    </row>
    <row r="71" spans="1:12" s="94" customFormat="1" hidden="1" outlineLevel="1" x14ac:dyDescent="0.2">
      <c r="A71" s="99" t="str">
        <f t="shared" si="32"/>
        <v>I2</v>
      </c>
      <c r="B71" s="100">
        <f t="shared" si="32"/>
        <v>1.0797042480724259</v>
      </c>
      <c r="C71" s="102">
        <f t="shared" ref="C71:C79" si="34">IF(C57=C8,0,1)</f>
        <v>0</v>
      </c>
      <c r="D71" s="101"/>
      <c r="E71" s="102">
        <f t="shared" ref="E71:L71" si="35">IF(E57=E8,0,1)</f>
        <v>1</v>
      </c>
      <c r="F71" s="102">
        <f t="shared" si="35"/>
        <v>1</v>
      </c>
      <c r="G71" s="102">
        <f t="shared" si="35"/>
        <v>1</v>
      </c>
      <c r="H71" s="102">
        <f t="shared" si="35"/>
        <v>1</v>
      </c>
      <c r="I71" s="102">
        <f t="shared" si="35"/>
        <v>1</v>
      </c>
      <c r="J71" s="102">
        <f t="shared" si="35"/>
        <v>1</v>
      </c>
      <c r="K71" s="102">
        <f t="shared" si="35"/>
        <v>1</v>
      </c>
      <c r="L71" s="102">
        <f t="shared" si="35"/>
        <v>1</v>
      </c>
    </row>
    <row r="72" spans="1:12" s="94" customFormat="1" hidden="1" outlineLevel="1" x14ac:dyDescent="0.2">
      <c r="A72" s="99" t="str">
        <f t="shared" si="32"/>
        <v>I6</v>
      </c>
      <c r="B72" s="100">
        <f t="shared" si="32"/>
        <v>1.5464721764073641</v>
      </c>
      <c r="C72" s="102">
        <f t="shared" si="34"/>
        <v>1</v>
      </c>
      <c r="D72" s="102">
        <f t="shared" ref="D72:D79" si="36">IF(D58=D9,0,1)</f>
        <v>1</v>
      </c>
      <c r="E72" s="101"/>
      <c r="F72" s="102">
        <f t="shared" ref="F72:L72" si="37">IF(F58=F9,0,1)</f>
        <v>0</v>
      </c>
      <c r="G72" s="102">
        <f t="shared" si="37"/>
        <v>0</v>
      </c>
      <c r="H72" s="102">
        <f t="shared" si="37"/>
        <v>0</v>
      </c>
      <c r="I72" s="102">
        <f t="shared" si="37"/>
        <v>0</v>
      </c>
      <c r="J72" s="102">
        <f t="shared" si="37"/>
        <v>0</v>
      </c>
      <c r="K72" s="102">
        <f t="shared" si="37"/>
        <v>0</v>
      </c>
      <c r="L72" s="102">
        <f t="shared" si="37"/>
        <v>0</v>
      </c>
    </row>
    <row r="73" spans="1:12" s="94" customFormat="1" hidden="1" outlineLevel="1" x14ac:dyDescent="0.2">
      <c r="A73" s="99" t="str">
        <f t="shared" si="32"/>
        <v>I9</v>
      </c>
      <c r="B73" s="100">
        <f t="shared" si="32"/>
        <v>1.2127963878423749</v>
      </c>
      <c r="C73" s="102">
        <f t="shared" si="34"/>
        <v>1</v>
      </c>
      <c r="D73" s="102">
        <f t="shared" si="36"/>
        <v>1</v>
      </c>
      <c r="E73" s="102">
        <f t="shared" ref="E73:E79" si="38">IF(E59=E10,0,1)</f>
        <v>0</v>
      </c>
      <c r="F73" s="101"/>
      <c r="G73" s="102">
        <f t="shared" ref="G73:L73" si="39">IF(G59=G10,0,1)</f>
        <v>0</v>
      </c>
      <c r="H73" s="102">
        <f t="shared" si="39"/>
        <v>0</v>
      </c>
      <c r="I73" s="102">
        <f t="shared" si="39"/>
        <v>0</v>
      </c>
      <c r="J73" s="102">
        <f t="shared" si="39"/>
        <v>0</v>
      </c>
      <c r="K73" s="102">
        <f t="shared" si="39"/>
        <v>0</v>
      </c>
      <c r="L73" s="102">
        <f t="shared" si="39"/>
        <v>0</v>
      </c>
    </row>
    <row r="74" spans="1:12" s="94" customFormat="1" hidden="1" outlineLevel="1" x14ac:dyDescent="0.2">
      <c r="A74" s="99" t="str">
        <f t="shared" si="32"/>
        <v>I10</v>
      </c>
      <c r="B74" s="100">
        <f t="shared" si="32"/>
        <v>1.1820783588717745</v>
      </c>
      <c r="C74" s="102">
        <f t="shared" si="34"/>
        <v>0</v>
      </c>
      <c r="D74" s="102">
        <f t="shared" si="36"/>
        <v>1</v>
      </c>
      <c r="E74" s="102">
        <f t="shared" si="38"/>
        <v>0</v>
      </c>
      <c r="F74" s="102">
        <f t="shared" ref="F74:F79" si="40">IF(F60=F11,0,1)</f>
        <v>0</v>
      </c>
      <c r="G74" s="101"/>
      <c r="H74" s="102">
        <f>IF(H60=H11,0,1)</f>
        <v>0</v>
      </c>
      <c r="I74" s="102">
        <f>IF(I60=I11,0,1)</f>
        <v>0</v>
      </c>
      <c r="J74" s="102">
        <f>IF(J60=J11,0,1)</f>
        <v>0</v>
      </c>
      <c r="K74" s="102">
        <f>IF(K60=K11,0,1)</f>
        <v>0</v>
      </c>
      <c r="L74" s="102">
        <f>IF(L60=L11,0,1)</f>
        <v>0</v>
      </c>
    </row>
    <row r="75" spans="1:12" s="94" customFormat="1" hidden="1" outlineLevel="1" x14ac:dyDescent="0.2">
      <c r="A75" s="99" t="str">
        <f t="shared" si="32"/>
        <v>I1</v>
      </c>
      <c r="B75" s="100">
        <f t="shared" si="32"/>
        <v>1.1765819525658066</v>
      </c>
      <c r="C75" s="102">
        <f t="shared" si="34"/>
        <v>0</v>
      </c>
      <c r="D75" s="102">
        <f t="shared" si="36"/>
        <v>1</v>
      </c>
      <c r="E75" s="102">
        <f t="shared" si="38"/>
        <v>0</v>
      </c>
      <c r="F75" s="102">
        <f t="shared" si="40"/>
        <v>0</v>
      </c>
      <c r="G75" s="102">
        <f>IF(G61=G12,0,1)</f>
        <v>0</v>
      </c>
      <c r="H75" s="101"/>
      <c r="I75" s="102">
        <f>IF(I61=I12,0,1)</f>
        <v>1</v>
      </c>
      <c r="J75" s="102">
        <f>IF(J61=J12,0,1)</f>
        <v>0</v>
      </c>
      <c r="K75" s="102">
        <f>IF(K61=K12,0,1)</f>
        <v>0</v>
      </c>
      <c r="L75" s="102">
        <f>IF(L61=L12,0,1)</f>
        <v>0</v>
      </c>
    </row>
    <row r="76" spans="1:12" s="94" customFormat="1" hidden="1" outlineLevel="1" x14ac:dyDescent="0.2">
      <c r="A76" s="99" t="str">
        <f t="shared" si="32"/>
        <v>I11</v>
      </c>
      <c r="B76" s="100">
        <f t="shared" si="32"/>
        <v>1.1794549139261794</v>
      </c>
      <c r="C76" s="102">
        <f t="shared" si="34"/>
        <v>0</v>
      </c>
      <c r="D76" s="102">
        <f t="shared" si="36"/>
        <v>1</v>
      </c>
      <c r="E76" s="102">
        <f t="shared" si="38"/>
        <v>0</v>
      </c>
      <c r="F76" s="102">
        <f t="shared" si="40"/>
        <v>0</v>
      </c>
      <c r="G76" s="102">
        <f>IF(G62=G13,0,1)</f>
        <v>0</v>
      </c>
      <c r="H76" s="102">
        <f>IF(H62=H13,0,1)</f>
        <v>1</v>
      </c>
      <c r="I76" s="101"/>
      <c r="J76" s="102">
        <f>IF(J62=J13,0,1)</f>
        <v>0</v>
      </c>
      <c r="K76" s="102">
        <f>IF(K62=K13,0,1)</f>
        <v>0</v>
      </c>
      <c r="L76" s="102">
        <f>IF(L62=L13,0,1)</f>
        <v>0</v>
      </c>
    </row>
    <row r="77" spans="1:12" s="94" customFormat="1" hidden="1" outlineLevel="1" x14ac:dyDescent="0.2">
      <c r="A77" s="99" t="str">
        <f t="shared" ref="A77:B79" si="41">A63</f>
        <v>I12</v>
      </c>
      <c r="B77" s="100">
        <f t="shared" si="41"/>
        <v>1.1300315789183251</v>
      </c>
      <c r="C77" s="102">
        <f t="shared" si="34"/>
        <v>0</v>
      </c>
      <c r="D77" s="102">
        <f t="shared" si="36"/>
        <v>1</v>
      </c>
      <c r="E77" s="102">
        <f t="shared" si="38"/>
        <v>0</v>
      </c>
      <c r="F77" s="102">
        <f t="shared" si="40"/>
        <v>0</v>
      </c>
      <c r="G77" s="102">
        <f>IF(G63=G14,0,1)</f>
        <v>0</v>
      </c>
      <c r="H77" s="102">
        <f>IF(H63=H14,0,1)</f>
        <v>0</v>
      </c>
      <c r="I77" s="102">
        <f>IF(I63=I14,0,1)</f>
        <v>0</v>
      </c>
      <c r="J77" s="101"/>
      <c r="K77" s="102">
        <f>IF(K63=K14,0,1)</f>
        <v>1</v>
      </c>
      <c r="L77" s="102">
        <f>IF(L63=L14,0,1)</f>
        <v>1</v>
      </c>
    </row>
    <row r="78" spans="1:12" s="94" customFormat="1" hidden="1" outlineLevel="1" x14ac:dyDescent="0.2">
      <c r="A78" s="99" t="str">
        <f t="shared" si="41"/>
        <v>I13</v>
      </c>
      <c r="B78" s="100">
        <f t="shared" si="41"/>
        <v>1.1500325945241201</v>
      </c>
      <c r="C78" s="102">
        <f t="shared" si="34"/>
        <v>0</v>
      </c>
      <c r="D78" s="102">
        <f t="shared" si="36"/>
        <v>1</v>
      </c>
      <c r="E78" s="102">
        <f t="shared" si="38"/>
        <v>0</v>
      </c>
      <c r="F78" s="102">
        <f t="shared" si="40"/>
        <v>0</v>
      </c>
      <c r="G78" s="102">
        <f>IF(G64=G15,0,1)</f>
        <v>0</v>
      </c>
      <c r="H78" s="102">
        <f>IF(H64=H15,0,1)</f>
        <v>0</v>
      </c>
      <c r="I78" s="102">
        <f>IF(I64=I15,0,1)</f>
        <v>0</v>
      </c>
      <c r="J78" s="102">
        <f>IF(J64=J15,0,1)</f>
        <v>1</v>
      </c>
      <c r="K78" s="101"/>
      <c r="L78" s="102">
        <f>IF(L64=L15,0,1)</f>
        <v>0</v>
      </c>
    </row>
    <row r="79" spans="1:12" s="94" customFormat="1" hidden="1" outlineLevel="1" x14ac:dyDescent="0.2">
      <c r="A79" s="99" t="str">
        <f t="shared" si="41"/>
        <v>I7</v>
      </c>
      <c r="B79" s="100">
        <f t="shared" si="41"/>
        <v>1.1348016757728425</v>
      </c>
      <c r="C79" s="102">
        <f t="shared" si="34"/>
        <v>0</v>
      </c>
      <c r="D79" s="102">
        <f t="shared" si="36"/>
        <v>1</v>
      </c>
      <c r="E79" s="102">
        <f t="shared" si="38"/>
        <v>0</v>
      </c>
      <c r="F79" s="102">
        <f t="shared" si="40"/>
        <v>0</v>
      </c>
      <c r="G79" s="102">
        <f>IF(G65=G16,0,1)</f>
        <v>0</v>
      </c>
      <c r="H79" s="102">
        <f>IF(H65=H16,0,1)</f>
        <v>0</v>
      </c>
      <c r="I79" s="102">
        <f>IF(I65=I16,0,1)</f>
        <v>0</v>
      </c>
      <c r="J79" s="102">
        <f>IF(J65=J16,0,1)</f>
        <v>1</v>
      </c>
      <c r="K79" s="102">
        <f>IF(K65=K16,0,1)</f>
        <v>0</v>
      </c>
      <c r="L79" s="101"/>
    </row>
    <row r="80" spans="1:12" s="94" customFormat="1" hidden="1" outlineLevel="1" x14ac:dyDescent="0.2">
      <c r="A80" s="190" t="s">
        <v>10</v>
      </c>
      <c r="B80" s="190"/>
      <c r="C80" s="190"/>
      <c r="D80" s="190"/>
      <c r="E80" s="190"/>
      <c r="F80" s="190"/>
      <c r="G80" s="190"/>
      <c r="H80" s="190"/>
      <c r="I80" s="190"/>
      <c r="J80" s="189">
        <f>SUM(C70:L79)/2</f>
        <v>13</v>
      </c>
      <c r="K80" s="189"/>
      <c r="L80" s="189"/>
    </row>
    <row r="81" spans="1:12" s="94" customFormat="1" hidden="1" outlineLevel="1" x14ac:dyDescent="0.2">
      <c r="A81" s="190" t="s">
        <v>11</v>
      </c>
      <c r="B81" s="190"/>
      <c r="C81" s="190"/>
      <c r="D81" s="190"/>
      <c r="E81" s="190"/>
      <c r="F81" s="190"/>
      <c r="G81" s="190"/>
      <c r="H81" s="190"/>
      <c r="I81" s="190"/>
      <c r="J81" s="189">
        <v>90</v>
      </c>
      <c r="K81" s="189"/>
      <c r="L81" s="189"/>
    </row>
    <row r="82" spans="1:12" s="94" customFormat="1" hidden="1" outlineLevel="1" x14ac:dyDescent="0.2">
      <c r="A82" s="191" t="s">
        <v>12</v>
      </c>
      <c r="B82" s="191"/>
      <c r="C82" s="191"/>
      <c r="D82" s="191"/>
      <c r="E82" s="191"/>
      <c r="F82" s="191"/>
      <c r="G82" s="191"/>
      <c r="H82" s="191"/>
      <c r="I82" s="191"/>
      <c r="J82" s="192">
        <f>1-J80/J81</f>
        <v>0.85555555555555562</v>
      </c>
      <c r="K82" s="192"/>
      <c r="L82" s="193"/>
    </row>
    <row r="83" spans="1:12" collapsed="1" x14ac:dyDescent="0.2"/>
  </sheetData>
  <mergeCells count="39">
    <mergeCell ref="A82:I82"/>
    <mergeCell ref="J82:L82"/>
    <mergeCell ref="A67:L67"/>
    <mergeCell ref="A68:B68"/>
    <mergeCell ref="A80:I80"/>
    <mergeCell ref="J80:L80"/>
    <mergeCell ref="A81:I81"/>
    <mergeCell ref="J81:L81"/>
    <mergeCell ref="A54:B54"/>
    <mergeCell ref="A20:L20"/>
    <mergeCell ref="A21:B21"/>
    <mergeCell ref="A36:L36"/>
    <mergeCell ref="A37:B37"/>
    <mergeCell ref="A49:I49"/>
    <mergeCell ref="J49:L49"/>
    <mergeCell ref="A50:I50"/>
    <mergeCell ref="J50:L50"/>
    <mergeCell ref="A51:I51"/>
    <mergeCell ref="J51:L51"/>
    <mergeCell ref="A53:L53"/>
    <mergeCell ref="A48:G48"/>
    <mergeCell ref="B3:C3"/>
    <mergeCell ref="E3:G3"/>
    <mergeCell ref="A6:B6"/>
    <mergeCell ref="A7:B7"/>
    <mergeCell ref="A8:B8"/>
    <mergeCell ref="A17:E17"/>
    <mergeCell ref="A18:E18"/>
    <mergeCell ref="A33:G33"/>
    <mergeCell ref="A34:G34"/>
    <mergeCell ref="A4:L4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7" right="0.7" top="0.75" bottom="0.75" header="0.3" footer="0.3"/>
  <pageSetup paperSize="9" scale="5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L83"/>
  <sheetViews>
    <sheetView tabSelected="1" view="pageBreakPreview" zoomScaleNormal="100" zoomScaleSheetLayoutView="100" workbookViewId="0">
      <selection activeCell="A9" sqref="A9:XFD9"/>
    </sheetView>
  </sheetViews>
  <sheetFormatPr defaultRowHeight="12.75" outlineLevelRow="1" x14ac:dyDescent="0.2"/>
  <cols>
    <col min="1" max="1" width="18" customWidth="1"/>
    <col min="2" max="2" width="16.85546875" customWidth="1"/>
    <col min="3" max="3" width="9.140625" customWidth="1"/>
    <col min="4" max="4" width="10.42578125" bestFit="1" customWidth="1"/>
    <col min="5" max="5" width="9.5703125" customWidth="1"/>
    <col min="6" max="6" width="9.140625" customWidth="1"/>
    <col min="7" max="7" width="9.7109375" bestFit="1" customWidth="1"/>
    <col min="8" max="8" width="10.7109375" customWidth="1"/>
    <col min="9" max="9" width="9.7109375" bestFit="1" customWidth="1"/>
    <col min="10" max="10" width="11.42578125" customWidth="1"/>
    <col min="11" max="12" width="9.7109375" bestFit="1" customWidth="1"/>
  </cols>
  <sheetData>
    <row r="1" spans="1:12" x14ac:dyDescent="0.2">
      <c r="A1" s="23"/>
    </row>
    <row r="2" spans="1:12" x14ac:dyDescent="0.2">
      <c r="A2" s="23"/>
    </row>
    <row r="3" spans="1:12" x14ac:dyDescent="0.2">
      <c r="A3" s="42"/>
      <c r="B3" s="213"/>
      <c r="C3" s="213"/>
      <c r="E3" s="214"/>
      <c r="F3" s="214"/>
      <c r="G3" s="214"/>
    </row>
    <row r="4" spans="1:12" x14ac:dyDescent="0.2">
      <c r="A4" s="215" t="s">
        <v>69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</row>
    <row r="5" spans="1:12" x14ac:dyDescent="0.2">
      <c r="A5" s="24"/>
      <c r="B5" s="24"/>
      <c r="C5" s="24"/>
      <c r="D5" s="24"/>
      <c r="E5" s="24"/>
      <c r="F5" s="24"/>
      <c r="G5" s="24"/>
      <c r="H5" s="24"/>
      <c r="I5" s="24"/>
    </row>
    <row r="6" spans="1:12" x14ac:dyDescent="0.2">
      <c r="A6" s="216" t="s">
        <v>33</v>
      </c>
      <c r="B6" s="217"/>
      <c r="C6" s="25" t="str">
        <f>A7</f>
        <v>I8</v>
      </c>
      <c r="D6" s="25" t="str">
        <f>A8</f>
        <v>I2</v>
      </c>
      <c r="E6" s="25" t="str">
        <f>A9</f>
        <v>I6</v>
      </c>
      <c r="F6" s="25" t="str">
        <f>A10</f>
        <v>I9</v>
      </c>
      <c r="G6" s="26" t="str">
        <f>A11</f>
        <v>I10</v>
      </c>
      <c r="H6" s="26" t="str">
        <f>A12</f>
        <v>I1</v>
      </c>
      <c r="I6" s="26" t="str">
        <f>A13</f>
        <v>I11</v>
      </c>
      <c r="J6" s="25" t="str">
        <f>A14</f>
        <v>I12</v>
      </c>
      <c r="K6" s="25" t="str">
        <f>A15</f>
        <v>I13</v>
      </c>
      <c r="L6" s="25" t="str">
        <f>A16</f>
        <v>I7</v>
      </c>
    </row>
    <row r="7" spans="1:12" ht="12.75" customHeight="1" x14ac:dyDescent="0.2">
      <c r="A7" s="194" t="str">
        <f>Data!A27:B27</f>
        <v>I8</v>
      </c>
      <c r="B7" s="195"/>
      <c r="C7" s="38"/>
      <c r="D7" s="27">
        <v>1</v>
      </c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1</v>
      </c>
      <c r="K7" s="27">
        <v>1</v>
      </c>
      <c r="L7" s="27">
        <v>1</v>
      </c>
    </row>
    <row r="8" spans="1:12" x14ac:dyDescent="0.2">
      <c r="A8" s="194" t="str">
        <f>Data!A28:B28</f>
        <v>I2</v>
      </c>
      <c r="B8" s="195"/>
      <c r="C8" s="27">
        <v>-1</v>
      </c>
      <c r="D8" s="38"/>
      <c r="E8" s="27">
        <v>1</v>
      </c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</row>
    <row r="9" spans="1:12" x14ac:dyDescent="0.2">
      <c r="A9" s="194" t="str">
        <f>Data!A29:B29</f>
        <v>I6</v>
      </c>
      <c r="B9" s="195"/>
      <c r="C9" s="27">
        <v>-1</v>
      </c>
      <c r="D9" s="27">
        <v>-1</v>
      </c>
      <c r="E9" s="38"/>
      <c r="F9" s="27">
        <v>1</v>
      </c>
      <c r="G9" s="27">
        <v>1</v>
      </c>
      <c r="H9" s="27">
        <v>1</v>
      </c>
      <c r="I9" s="27">
        <v>1</v>
      </c>
      <c r="J9" s="27">
        <v>1</v>
      </c>
      <c r="K9" s="27">
        <v>1</v>
      </c>
      <c r="L9" s="27">
        <v>1</v>
      </c>
    </row>
    <row r="10" spans="1:12" x14ac:dyDescent="0.2">
      <c r="A10" s="194" t="str">
        <f>Data!A30:B30</f>
        <v>I9</v>
      </c>
      <c r="B10" s="195"/>
      <c r="C10" s="27">
        <v>-1</v>
      </c>
      <c r="D10" s="27">
        <v>-1</v>
      </c>
      <c r="E10" s="27">
        <v>-1</v>
      </c>
      <c r="F10" s="38"/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>
        <v>1</v>
      </c>
    </row>
    <row r="11" spans="1:12" x14ac:dyDescent="0.2">
      <c r="A11" s="194" t="str">
        <f>Data!A31:B31</f>
        <v>I10</v>
      </c>
      <c r="B11" s="195"/>
      <c r="C11" s="27">
        <v>-1</v>
      </c>
      <c r="D11" s="27">
        <v>-1</v>
      </c>
      <c r="E11" s="27">
        <v>-1</v>
      </c>
      <c r="F11" s="27">
        <v>-1</v>
      </c>
      <c r="G11" s="38"/>
      <c r="H11" s="27">
        <v>1</v>
      </c>
      <c r="I11" s="27">
        <v>1</v>
      </c>
      <c r="J11" s="27">
        <v>1</v>
      </c>
      <c r="K11" s="27">
        <v>1</v>
      </c>
      <c r="L11" s="27">
        <v>1</v>
      </c>
    </row>
    <row r="12" spans="1:12" x14ac:dyDescent="0.2">
      <c r="A12" s="194" t="str">
        <f>Data!A32:B32</f>
        <v>I1</v>
      </c>
      <c r="B12" s="195"/>
      <c r="C12" s="27">
        <v>-1</v>
      </c>
      <c r="D12" s="27">
        <v>-1</v>
      </c>
      <c r="E12" s="27">
        <v>-1</v>
      </c>
      <c r="F12" s="27">
        <v>-1</v>
      </c>
      <c r="G12" s="27">
        <v>-1</v>
      </c>
      <c r="H12" s="38"/>
      <c r="I12" s="27">
        <v>1</v>
      </c>
      <c r="J12" s="27">
        <v>1</v>
      </c>
      <c r="K12" s="27">
        <v>1</v>
      </c>
      <c r="L12" s="27">
        <v>1</v>
      </c>
    </row>
    <row r="13" spans="1:12" x14ac:dyDescent="0.2">
      <c r="A13" s="194" t="str">
        <f>Data!A33:B33</f>
        <v>I11</v>
      </c>
      <c r="B13" s="195"/>
      <c r="C13" s="27">
        <v>-1</v>
      </c>
      <c r="D13" s="27">
        <v>-1</v>
      </c>
      <c r="E13" s="27">
        <v>-1</v>
      </c>
      <c r="F13" s="27">
        <v>-1</v>
      </c>
      <c r="G13" s="27">
        <v>-1</v>
      </c>
      <c r="H13" s="27">
        <v>-1</v>
      </c>
      <c r="I13" s="38"/>
      <c r="J13" s="27">
        <v>1</v>
      </c>
      <c r="K13" s="27">
        <v>1</v>
      </c>
      <c r="L13" s="27">
        <v>1</v>
      </c>
    </row>
    <row r="14" spans="1:12" ht="12.75" customHeight="1" x14ac:dyDescent="0.2">
      <c r="A14" s="194" t="str">
        <f>Data!A34:B34</f>
        <v>I12</v>
      </c>
      <c r="B14" s="195"/>
      <c r="C14" s="27">
        <v>-1</v>
      </c>
      <c r="D14" s="27">
        <v>-1</v>
      </c>
      <c r="E14" s="27">
        <v>-1</v>
      </c>
      <c r="F14" s="27">
        <v>-1</v>
      </c>
      <c r="G14" s="27">
        <v>-1</v>
      </c>
      <c r="H14" s="27">
        <v>-1</v>
      </c>
      <c r="I14" s="27">
        <v>-1</v>
      </c>
      <c r="J14" s="38"/>
      <c r="K14" s="27">
        <v>1</v>
      </c>
      <c r="L14" s="27">
        <v>1</v>
      </c>
    </row>
    <row r="15" spans="1:12" x14ac:dyDescent="0.2">
      <c r="A15" s="194" t="str">
        <f>Data!A35:B35</f>
        <v>I13</v>
      </c>
      <c r="B15" s="195"/>
      <c r="C15" s="27">
        <v>-1</v>
      </c>
      <c r="D15" s="27">
        <v>-1</v>
      </c>
      <c r="E15" s="27">
        <v>-1</v>
      </c>
      <c r="F15" s="27">
        <v>-1</v>
      </c>
      <c r="G15" s="27">
        <v>-1</v>
      </c>
      <c r="H15" s="27">
        <v>-1</v>
      </c>
      <c r="I15" s="27">
        <v>-1</v>
      </c>
      <c r="J15" s="27">
        <v>-1</v>
      </c>
      <c r="K15" s="38"/>
      <c r="L15" s="27">
        <v>1</v>
      </c>
    </row>
    <row r="16" spans="1:12" x14ac:dyDescent="0.2">
      <c r="A16" s="194" t="str">
        <f>Data!A36:B36</f>
        <v>I7</v>
      </c>
      <c r="B16" s="195"/>
      <c r="C16" s="27">
        <v>-1</v>
      </c>
      <c r="D16" s="27">
        <v>-1</v>
      </c>
      <c r="E16" s="27">
        <v>-1</v>
      </c>
      <c r="F16" s="27">
        <v>-1</v>
      </c>
      <c r="G16" s="27">
        <v>-1</v>
      </c>
      <c r="H16" s="27">
        <v>-1</v>
      </c>
      <c r="I16" s="27">
        <v>-1</v>
      </c>
      <c r="J16" s="27">
        <v>-1</v>
      </c>
      <c r="K16" s="27">
        <v>-1</v>
      </c>
      <c r="L16" s="38"/>
    </row>
    <row r="17" spans="1:12" x14ac:dyDescent="0.2">
      <c r="A17" s="212" t="s">
        <v>72</v>
      </c>
      <c r="B17" s="212"/>
      <c r="C17" s="212"/>
      <c r="D17" s="212"/>
      <c r="E17" s="212"/>
      <c r="F17" s="133"/>
      <c r="G17" s="134"/>
    </row>
    <row r="18" spans="1:12" ht="12.75" customHeight="1" x14ac:dyDescent="0.2">
      <c r="A18" s="212" t="s">
        <v>73</v>
      </c>
      <c r="B18" s="212"/>
      <c r="C18" s="212"/>
      <c r="D18" s="212"/>
      <c r="E18" s="212"/>
      <c r="F18" s="133"/>
      <c r="G18" s="134"/>
    </row>
    <row r="19" spans="1:12" x14ac:dyDescent="0.2">
      <c r="A19" s="63"/>
      <c r="B19" s="63"/>
      <c r="C19" s="63"/>
      <c r="D19" s="63"/>
      <c r="E19" s="63"/>
      <c r="F19" s="63"/>
      <c r="G19" s="63"/>
      <c r="H19" s="63"/>
      <c r="I19" s="63"/>
    </row>
    <row r="20" spans="1:12" x14ac:dyDescent="0.2">
      <c r="A20" s="206" t="s">
        <v>70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</row>
    <row r="21" spans="1:12" x14ac:dyDescent="0.2">
      <c r="A21" s="203" t="s">
        <v>33</v>
      </c>
      <c r="B21" s="204"/>
      <c r="C21" s="25" t="str">
        <f t="shared" ref="C21:L21" si="0">C6</f>
        <v>I8</v>
      </c>
      <c r="D21" s="25" t="str">
        <f t="shared" si="0"/>
        <v>I2</v>
      </c>
      <c r="E21" s="25" t="str">
        <f t="shared" si="0"/>
        <v>I6</v>
      </c>
      <c r="F21" s="25" t="str">
        <f t="shared" si="0"/>
        <v>I9</v>
      </c>
      <c r="G21" s="25" t="str">
        <f t="shared" si="0"/>
        <v>I10</v>
      </c>
      <c r="H21" s="25" t="str">
        <f t="shared" si="0"/>
        <v>I1</v>
      </c>
      <c r="I21" s="25" t="str">
        <f t="shared" si="0"/>
        <v>I11</v>
      </c>
      <c r="J21" s="25" t="str">
        <f t="shared" si="0"/>
        <v>I12</v>
      </c>
      <c r="K21" s="25" t="str">
        <f t="shared" si="0"/>
        <v>I13</v>
      </c>
      <c r="L21" s="25" t="str">
        <f t="shared" si="0"/>
        <v>I7</v>
      </c>
    </row>
    <row r="22" spans="1:12" x14ac:dyDescent="0.2">
      <c r="A22" s="29"/>
      <c r="B22" s="132" t="s">
        <v>71</v>
      </c>
      <c r="C22" s="44">
        <f>B23</f>
        <v>1.6345663148182061</v>
      </c>
      <c r="D22" s="51">
        <f>B24</f>
        <v>1.554473831927506</v>
      </c>
      <c r="E22" s="52">
        <f>B25</f>
        <v>1.5294768483951273</v>
      </c>
      <c r="F22" s="51">
        <f>B26</f>
        <v>1.4407567605330482</v>
      </c>
      <c r="G22" s="51">
        <f>B27</f>
        <v>1.3220622046045081</v>
      </c>
      <c r="H22" s="51">
        <f>B28</f>
        <v>1.3130758469707844</v>
      </c>
      <c r="I22" s="51">
        <f>B29</f>
        <v>1.1870458813358413</v>
      </c>
      <c r="J22" s="51">
        <f>B30</f>
        <v>0.60116795503604137</v>
      </c>
      <c r="K22" s="51">
        <f>B31</f>
        <v>1.2626043702256173</v>
      </c>
      <c r="L22" s="51">
        <f>B32</f>
        <v>1.4359918463819024</v>
      </c>
    </row>
    <row r="23" spans="1:12" x14ac:dyDescent="0.2">
      <c r="A23" s="30" t="str">
        <f t="shared" ref="A23:A32" si="1">A7</f>
        <v>I8</v>
      </c>
      <c r="B23" s="44">
        <f>Data!I27/Data!K27</f>
        <v>1.6345663148182061</v>
      </c>
      <c r="C23" s="45"/>
      <c r="D23" s="46">
        <f t="shared" ref="D23:L23" si="2">IF($B$23&gt;D22,1,-1)</f>
        <v>1</v>
      </c>
      <c r="E23" s="46">
        <f t="shared" si="2"/>
        <v>1</v>
      </c>
      <c r="F23" s="46">
        <f t="shared" si="2"/>
        <v>1</v>
      </c>
      <c r="G23" s="46">
        <f t="shared" si="2"/>
        <v>1</v>
      </c>
      <c r="H23" s="46">
        <f t="shared" si="2"/>
        <v>1</v>
      </c>
      <c r="I23" s="46">
        <f t="shared" si="2"/>
        <v>1</v>
      </c>
      <c r="J23" s="46">
        <f t="shared" si="2"/>
        <v>1</v>
      </c>
      <c r="K23" s="46">
        <f t="shared" si="2"/>
        <v>1</v>
      </c>
      <c r="L23" s="46">
        <f t="shared" si="2"/>
        <v>1</v>
      </c>
    </row>
    <row r="24" spans="1:12" x14ac:dyDescent="0.2">
      <c r="A24" s="30" t="str">
        <f t="shared" si="1"/>
        <v>I2</v>
      </c>
      <c r="B24" s="44">
        <f>Data!I28/Data!K28</f>
        <v>1.554473831927506</v>
      </c>
      <c r="C24" s="46">
        <f>IF($B$24&gt;C22,1,-1)</f>
        <v>-1</v>
      </c>
      <c r="D24" s="45"/>
      <c r="E24" s="46">
        <f t="shared" ref="E24:L24" si="3">IF($B$24&gt;E22,1,-1)</f>
        <v>1</v>
      </c>
      <c r="F24" s="46">
        <f t="shared" si="3"/>
        <v>1</v>
      </c>
      <c r="G24" s="46">
        <f t="shared" si="3"/>
        <v>1</v>
      </c>
      <c r="H24" s="46">
        <f t="shared" si="3"/>
        <v>1</v>
      </c>
      <c r="I24" s="46">
        <f t="shared" si="3"/>
        <v>1</v>
      </c>
      <c r="J24" s="46">
        <f t="shared" si="3"/>
        <v>1</v>
      </c>
      <c r="K24" s="46">
        <f t="shared" si="3"/>
        <v>1</v>
      </c>
      <c r="L24" s="46">
        <f t="shared" si="3"/>
        <v>1</v>
      </c>
    </row>
    <row r="25" spans="1:12" x14ac:dyDescent="0.2">
      <c r="A25" s="30" t="str">
        <f t="shared" si="1"/>
        <v>I6</v>
      </c>
      <c r="B25" s="44">
        <f>Data!I29/Data!K29</f>
        <v>1.5294768483951273</v>
      </c>
      <c r="C25" s="46">
        <f>IF($B$25&gt;C22,1,-1)</f>
        <v>-1</v>
      </c>
      <c r="D25" s="46">
        <f>IF($B$25&gt;D22,1,-1)</f>
        <v>-1</v>
      </c>
      <c r="E25" s="45"/>
      <c r="F25" s="46">
        <f t="shared" ref="F25:L25" si="4">IF($B$25&gt;F22,1,-1)</f>
        <v>1</v>
      </c>
      <c r="G25" s="46">
        <f t="shared" si="4"/>
        <v>1</v>
      </c>
      <c r="H25" s="46">
        <f t="shared" si="4"/>
        <v>1</v>
      </c>
      <c r="I25" s="46">
        <f t="shared" si="4"/>
        <v>1</v>
      </c>
      <c r="J25" s="46">
        <f t="shared" si="4"/>
        <v>1</v>
      </c>
      <c r="K25" s="46">
        <f t="shared" si="4"/>
        <v>1</v>
      </c>
      <c r="L25" s="46">
        <f t="shared" si="4"/>
        <v>1</v>
      </c>
    </row>
    <row r="26" spans="1:12" x14ac:dyDescent="0.2">
      <c r="A26" s="30" t="str">
        <f t="shared" si="1"/>
        <v>I9</v>
      </c>
      <c r="B26" s="44">
        <f>Data!I30/Data!K30</f>
        <v>1.4407567605330482</v>
      </c>
      <c r="C26" s="46">
        <f>IF($B$26&gt;C22,1,-1)</f>
        <v>-1</v>
      </c>
      <c r="D26" s="46">
        <f>IF($B$26&gt;D22,1,-1)</f>
        <v>-1</v>
      </c>
      <c r="E26" s="46">
        <f>IF($B$26&gt;E22,1,-1)</f>
        <v>-1</v>
      </c>
      <c r="F26" s="45"/>
      <c r="G26" s="46">
        <f t="shared" ref="G26:L26" si="5">IF($B$26&gt;G22,1,-1)</f>
        <v>1</v>
      </c>
      <c r="H26" s="46">
        <f t="shared" si="5"/>
        <v>1</v>
      </c>
      <c r="I26" s="46">
        <f t="shared" si="5"/>
        <v>1</v>
      </c>
      <c r="J26" s="46">
        <f t="shared" si="5"/>
        <v>1</v>
      </c>
      <c r="K26" s="46">
        <f t="shared" si="5"/>
        <v>1</v>
      </c>
      <c r="L26" s="46">
        <f t="shared" si="5"/>
        <v>1</v>
      </c>
    </row>
    <row r="27" spans="1:12" x14ac:dyDescent="0.2">
      <c r="A27" s="30" t="str">
        <f t="shared" si="1"/>
        <v>I10</v>
      </c>
      <c r="B27" s="44">
        <f>Data!I31/Data!K31</f>
        <v>1.3220622046045081</v>
      </c>
      <c r="C27" s="46">
        <f>IF($B$27&gt;C22,1,-1)</f>
        <v>-1</v>
      </c>
      <c r="D27" s="46">
        <f>IF($B$27&gt;D22,1,-1)</f>
        <v>-1</v>
      </c>
      <c r="E27" s="46">
        <f>IF($B$27&gt;E22,1,-1)</f>
        <v>-1</v>
      </c>
      <c r="F27" s="46">
        <f>IF($B$27&gt;F22,1,-1)</f>
        <v>-1</v>
      </c>
      <c r="G27" s="45"/>
      <c r="H27" s="46">
        <f>IF($B$27&gt;H22,1,-1)</f>
        <v>1</v>
      </c>
      <c r="I27" s="46">
        <f>IF($B$27&gt;I22,1,-1)</f>
        <v>1</v>
      </c>
      <c r="J27" s="46">
        <f>IF($B$27&gt;J22,1,-1)</f>
        <v>1</v>
      </c>
      <c r="K27" s="46">
        <f>IF($B$27&gt;K22,1,-1)</f>
        <v>1</v>
      </c>
      <c r="L27" s="46">
        <f>IF($B$27&gt;L22,1,-1)</f>
        <v>-1</v>
      </c>
    </row>
    <row r="28" spans="1:12" x14ac:dyDescent="0.2">
      <c r="A28" s="30" t="str">
        <f t="shared" si="1"/>
        <v>I1</v>
      </c>
      <c r="B28" s="44">
        <f>Data!I32/Data!K32</f>
        <v>1.3130758469707844</v>
      </c>
      <c r="C28" s="46">
        <f>IF($B$28&gt;C22,1,-1)</f>
        <v>-1</v>
      </c>
      <c r="D28" s="46">
        <f>IF($B$28&gt;D22,1,-1)</f>
        <v>-1</v>
      </c>
      <c r="E28" s="46">
        <f>IF($B$28&gt;E22,1,-1)</f>
        <v>-1</v>
      </c>
      <c r="F28" s="46">
        <f>IF($B$28&gt;F22,1,-1)</f>
        <v>-1</v>
      </c>
      <c r="G28" s="46">
        <f>IF($B$28&gt;G22,1,-1)</f>
        <v>-1</v>
      </c>
      <c r="H28" s="45"/>
      <c r="I28" s="46">
        <f>IF($B$28&gt;I22,1,-1)</f>
        <v>1</v>
      </c>
      <c r="J28" s="46">
        <f>IF($B$28&gt;J22,1,-1)</f>
        <v>1</v>
      </c>
      <c r="K28" s="46">
        <f>IF($B$28&gt;K22,1,-1)</f>
        <v>1</v>
      </c>
      <c r="L28" s="46">
        <f>IF($B$28&gt;L22,1,-1)</f>
        <v>-1</v>
      </c>
    </row>
    <row r="29" spans="1:12" x14ac:dyDescent="0.2">
      <c r="A29" s="30" t="str">
        <f t="shared" si="1"/>
        <v>I11</v>
      </c>
      <c r="B29" s="44">
        <f>Data!I33/Data!K33</f>
        <v>1.1870458813358413</v>
      </c>
      <c r="C29" s="46">
        <f t="shared" ref="C29:H29" si="6">IF($B$29&gt;C22,1,-1)</f>
        <v>-1</v>
      </c>
      <c r="D29" s="46">
        <f t="shared" si="6"/>
        <v>-1</v>
      </c>
      <c r="E29" s="46">
        <f t="shared" si="6"/>
        <v>-1</v>
      </c>
      <c r="F29" s="46">
        <f t="shared" si="6"/>
        <v>-1</v>
      </c>
      <c r="G29" s="46">
        <f t="shared" si="6"/>
        <v>-1</v>
      </c>
      <c r="H29" s="46">
        <f t="shared" si="6"/>
        <v>-1</v>
      </c>
      <c r="I29" s="45"/>
      <c r="J29" s="46">
        <f>IF($B$29&gt;J22,1,-1)</f>
        <v>1</v>
      </c>
      <c r="K29" s="46">
        <f>IF($B$29&gt;K22,1,-1)</f>
        <v>-1</v>
      </c>
      <c r="L29" s="46">
        <f>IF($B$29&gt;L22,1,-1)</f>
        <v>-1</v>
      </c>
    </row>
    <row r="30" spans="1:12" x14ac:dyDescent="0.2">
      <c r="A30" s="30" t="str">
        <f t="shared" si="1"/>
        <v>I12</v>
      </c>
      <c r="B30" s="44">
        <f>Data!I34/Data!K34</f>
        <v>0.60116795503604137</v>
      </c>
      <c r="C30" s="46">
        <f t="shared" ref="C30:I30" si="7">IF($B$30&gt;C22,1,-1)</f>
        <v>-1</v>
      </c>
      <c r="D30" s="46">
        <f t="shared" si="7"/>
        <v>-1</v>
      </c>
      <c r="E30" s="46">
        <f t="shared" si="7"/>
        <v>-1</v>
      </c>
      <c r="F30" s="46">
        <f t="shared" si="7"/>
        <v>-1</v>
      </c>
      <c r="G30" s="46">
        <f t="shared" si="7"/>
        <v>-1</v>
      </c>
      <c r="H30" s="46">
        <f t="shared" si="7"/>
        <v>-1</v>
      </c>
      <c r="I30" s="46">
        <f t="shared" si="7"/>
        <v>-1</v>
      </c>
      <c r="J30" s="45"/>
      <c r="K30" s="46">
        <f>IF($B$30&gt;K22,1,-1)</f>
        <v>-1</v>
      </c>
      <c r="L30" s="46">
        <f>IF($B$30&gt;L22,1,-1)</f>
        <v>-1</v>
      </c>
    </row>
    <row r="31" spans="1:12" x14ac:dyDescent="0.2">
      <c r="A31" s="30" t="str">
        <f t="shared" si="1"/>
        <v>I13</v>
      </c>
      <c r="B31" s="44">
        <f>Data!I35/Data!K35</f>
        <v>1.2626043702256173</v>
      </c>
      <c r="C31" s="46">
        <f t="shared" ref="C31:J31" si="8">IF($B$31&gt;C22,1,-1)</f>
        <v>-1</v>
      </c>
      <c r="D31" s="46">
        <f t="shared" si="8"/>
        <v>-1</v>
      </c>
      <c r="E31" s="46">
        <f t="shared" si="8"/>
        <v>-1</v>
      </c>
      <c r="F31" s="46">
        <f t="shared" si="8"/>
        <v>-1</v>
      </c>
      <c r="G31" s="46">
        <f t="shared" si="8"/>
        <v>-1</v>
      </c>
      <c r="H31" s="46">
        <f t="shared" si="8"/>
        <v>-1</v>
      </c>
      <c r="I31" s="46">
        <f t="shared" si="8"/>
        <v>1</v>
      </c>
      <c r="J31" s="46">
        <f t="shared" si="8"/>
        <v>1</v>
      </c>
      <c r="K31" s="45"/>
      <c r="L31" s="46">
        <f>IF($B$31&gt;L22,1,-1)</f>
        <v>-1</v>
      </c>
    </row>
    <row r="32" spans="1:12" x14ac:dyDescent="0.2">
      <c r="A32" s="30" t="str">
        <f t="shared" si="1"/>
        <v>I7</v>
      </c>
      <c r="B32" s="44">
        <f>Data!I36/Data!K36</f>
        <v>1.4359918463819024</v>
      </c>
      <c r="C32" s="46">
        <f t="shared" ref="C32:K32" si="9">IF($B$32&gt;C22,1,-1)</f>
        <v>-1</v>
      </c>
      <c r="D32" s="46">
        <f t="shared" si="9"/>
        <v>-1</v>
      </c>
      <c r="E32" s="46">
        <f t="shared" si="9"/>
        <v>-1</v>
      </c>
      <c r="F32" s="46">
        <f t="shared" si="9"/>
        <v>-1</v>
      </c>
      <c r="G32" s="46">
        <f t="shared" si="9"/>
        <v>1</v>
      </c>
      <c r="H32" s="46">
        <f t="shared" si="9"/>
        <v>1</v>
      </c>
      <c r="I32" s="46">
        <f t="shared" si="9"/>
        <v>1</v>
      </c>
      <c r="J32" s="46">
        <f t="shared" si="9"/>
        <v>1</v>
      </c>
      <c r="K32" s="46">
        <f t="shared" si="9"/>
        <v>1</v>
      </c>
      <c r="L32" s="45"/>
    </row>
    <row r="33" spans="1:12" x14ac:dyDescent="0.2">
      <c r="A33" s="209" t="s">
        <v>74</v>
      </c>
      <c r="B33" s="209"/>
      <c r="C33" s="209"/>
      <c r="D33" s="209"/>
      <c r="E33" s="209"/>
      <c r="F33" s="209"/>
      <c r="G33" s="209"/>
    </row>
    <row r="34" spans="1:12" x14ac:dyDescent="0.2">
      <c r="A34" s="209" t="s">
        <v>75</v>
      </c>
      <c r="B34" s="209"/>
      <c r="C34" s="209"/>
      <c r="D34" s="209"/>
      <c r="E34" s="209"/>
      <c r="F34" s="209"/>
      <c r="G34" s="209"/>
    </row>
    <row r="35" spans="1:12" x14ac:dyDescent="0.2">
      <c r="A35" s="31"/>
      <c r="B35" s="32"/>
      <c r="C35" s="33"/>
      <c r="D35" s="33"/>
      <c r="E35" s="33"/>
      <c r="F35" s="33"/>
      <c r="G35" s="33"/>
      <c r="H35" s="33"/>
      <c r="I35" s="33"/>
    </row>
    <row r="36" spans="1:12" x14ac:dyDescent="0.2">
      <c r="A36" s="205" t="s">
        <v>76</v>
      </c>
      <c r="B36" s="205"/>
      <c r="C36" s="205"/>
      <c r="D36" s="205"/>
      <c r="E36" s="205"/>
      <c r="F36" s="205"/>
      <c r="G36" s="205"/>
      <c r="H36" s="205"/>
      <c r="I36" s="205"/>
      <c r="J36" s="205"/>
      <c r="K36" s="205"/>
      <c r="L36" s="205"/>
    </row>
    <row r="37" spans="1:12" x14ac:dyDescent="0.2">
      <c r="A37" s="203" t="s">
        <v>33</v>
      </c>
      <c r="B37" s="204"/>
      <c r="C37" s="25" t="str">
        <f t="shared" ref="C37:L37" si="10">C21</f>
        <v>I8</v>
      </c>
      <c r="D37" s="25" t="str">
        <f t="shared" si="10"/>
        <v>I2</v>
      </c>
      <c r="E37" s="25" t="str">
        <f t="shared" si="10"/>
        <v>I6</v>
      </c>
      <c r="F37" s="25" t="str">
        <f t="shared" si="10"/>
        <v>I9</v>
      </c>
      <c r="G37" s="25" t="str">
        <f t="shared" si="10"/>
        <v>I10</v>
      </c>
      <c r="H37" s="25" t="str">
        <f t="shared" si="10"/>
        <v>I1</v>
      </c>
      <c r="I37" s="25" t="str">
        <f t="shared" si="10"/>
        <v>I11</v>
      </c>
      <c r="J37" s="25" t="str">
        <f t="shared" si="10"/>
        <v>I12</v>
      </c>
      <c r="K37" s="25" t="str">
        <f t="shared" si="10"/>
        <v>I13</v>
      </c>
      <c r="L37" s="25" t="str">
        <f t="shared" si="10"/>
        <v>I7</v>
      </c>
    </row>
    <row r="38" spans="1:12" x14ac:dyDescent="0.2">
      <c r="A38" s="30" t="str">
        <f t="shared" ref="A38:A47" si="11">A23</f>
        <v>I8</v>
      </c>
      <c r="B38" s="44"/>
      <c r="C38" s="45"/>
      <c r="D38" s="46">
        <f t="shared" ref="D38:L38" si="12">IF(D23=D7,0,1)</f>
        <v>0</v>
      </c>
      <c r="E38" s="46">
        <f t="shared" si="12"/>
        <v>0</v>
      </c>
      <c r="F38" s="46">
        <f t="shared" si="12"/>
        <v>0</v>
      </c>
      <c r="G38" s="46">
        <f t="shared" si="12"/>
        <v>0</v>
      </c>
      <c r="H38" s="46">
        <f t="shared" si="12"/>
        <v>0</v>
      </c>
      <c r="I38" s="46">
        <f t="shared" si="12"/>
        <v>0</v>
      </c>
      <c r="J38" s="46">
        <f t="shared" si="12"/>
        <v>0</v>
      </c>
      <c r="K38" s="46">
        <f t="shared" si="12"/>
        <v>0</v>
      </c>
      <c r="L38" s="46">
        <f t="shared" si="12"/>
        <v>0</v>
      </c>
    </row>
    <row r="39" spans="1:12" x14ac:dyDescent="0.2">
      <c r="A39" s="30" t="str">
        <f t="shared" si="11"/>
        <v>I2</v>
      </c>
      <c r="B39" s="44"/>
      <c r="C39" s="46">
        <f t="shared" ref="C39:C47" si="13">IF(C24=C8,0,1)</f>
        <v>0</v>
      </c>
      <c r="D39" s="45"/>
      <c r="E39" s="46">
        <f t="shared" ref="E39:L39" si="14">IF(E24=E8,0,1)</f>
        <v>0</v>
      </c>
      <c r="F39" s="46">
        <f t="shared" si="14"/>
        <v>0</v>
      </c>
      <c r="G39" s="46">
        <f t="shared" si="14"/>
        <v>0</v>
      </c>
      <c r="H39" s="46">
        <f t="shared" si="14"/>
        <v>0</v>
      </c>
      <c r="I39" s="46">
        <f t="shared" si="14"/>
        <v>0</v>
      </c>
      <c r="J39" s="46">
        <f t="shared" si="14"/>
        <v>0</v>
      </c>
      <c r="K39" s="46">
        <f t="shared" si="14"/>
        <v>0</v>
      </c>
      <c r="L39" s="46">
        <f t="shared" si="14"/>
        <v>0</v>
      </c>
    </row>
    <row r="40" spans="1:12" x14ac:dyDescent="0.2">
      <c r="A40" s="30" t="str">
        <f t="shared" si="11"/>
        <v>I6</v>
      </c>
      <c r="B40" s="44"/>
      <c r="C40" s="46">
        <f t="shared" si="13"/>
        <v>0</v>
      </c>
      <c r="D40" s="46">
        <f t="shared" ref="D40:D47" si="15">IF(D25=D9,0,1)</f>
        <v>0</v>
      </c>
      <c r="E40" s="45"/>
      <c r="F40" s="46">
        <f t="shared" ref="F40:L40" si="16">IF(F25=F9,0,1)</f>
        <v>0</v>
      </c>
      <c r="G40" s="46">
        <f t="shared" si="16"/>
        <v>0</v>
      </c>
      <c r="H40" s="46">
        <f t="shared" si="16"/>
        <v>0</v>
      </c>
      <c r="I40" s="46">
        <f t="shared" si="16"/>
        <v>0</v>
      </c>
      <c r="J40" s="46">
        <f t="shared" si="16"/>
        <v>0</v>
      </c>
      <c r="K40" s="46">
        <f t="shared" si="16"/>
        <v>0</v>
      </c>
      <c r="L40" s="46">
        <f t="shared" si="16"/>
        <v>0</v>
      </c>
    </row>
    <row r="41" spans="1:12" x14ac:dyDescent="0.2">
      <c r="A41" s="30" t="str">
        <f t="shared" si="11"/>
        <v>I9</v>
      </c>
      <c r="B41" s="44"/>
      <c r="C41" s="46">
        <f t="shared" si="13"/>
        <v>0</v>
      </c>
      <c r="D41" s="46">
        <f t="shared" si="15"/>
        <v>0</v>
      </c>
      <c r="E41" s="46">
        <f t="shared" ref="E41:E47" si="17">IF(E26=E10,0,1)</f>
        <v>0</v>
      </c>
      <c r="F41" s="45"/>
      <c r="G41" s="46">
        <f t="shared" ref="G41:L41" si="18">IF(G26=G10,0,1)</f>
        <v>0</v>
      </c>
      <c r="H41" s="46">
        <f t="shared" si="18"/>
        <v>0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</row>
    <row r="42" spans="1:12" x14ac:dyDescent="0.2">
      <c r="A42" s="30" t="str">
        <f t="shared" si="11"/>
        <v>I10</v>
      </c>
      <c r="B42" s="44"/>
      <c r="C42" s="46">
        <f t="shared" si="13"/>
        <v>0</v>
      </c>
      <c r="D42" s="46">
        <f t="shared" si="15"/>
        <v>0</v>
      </c>
      <c r="E42" s="46">
        <f t="shared" si="17"/>
        <v>0</v>
      </c>
      <c r="F42" s="46">
        <f t="shared" ref="F42:F47" si="19">IF(F27=F11,0,1)</f>
        <v>0</v>
      </c>
      <c r="G42" s="45"/>
      <c r="H42" s="46">
        <f>IF(H27=H11,0,1)</f>
        <v>0</v>
      </c>
      <c r="I42" s="46">
        <f>IF(I27=I11,0,1)</f>
        <v>0</v>
      </c>
      <c r="J42" s="46">
        <f>IF(J27=J11,0,1)</f>
        <v>0</v>
      </c>
      <c r="K42" s="46">
        <f>IF(K27=K11,0,1)</f>
        <v>0</v>
      </c>
      <c r="L42" s="46">
        <f>IF(L27=L11,0,1)</f>
        <v>1</v>
      </c>
    </row>
    <row r="43" spans="1:12" x14ac:dyDescent="0.2">
      <c r="A43" s="30" t="str">
        <f t="shared" si="11"/>
        <v>I1</v>
      </c>
      <c r="B43" s="44"/>
      <c r="C43" s="46">
        <f t="shared" si="13"/>
        <v>0</v>
      </c>
      <c r="D43" s="46">
        <f t="shared" si="15"/>
        <v>0</v>
      </c>
      <c r="E43" s="46">
        <f t="shared" si="17"/>
        <v>0</v>
      </c>
      <c r="F43" s="46">
        <f t="shared" si="19"/>
        <v>0</v>
      </c>
      <c r="G43" s="46">
        <f>IF(G28=G12,0,1)</f>
        <v>0</v>
      </c>
      <c r="H43" s="45"/>
      <c r="I43" s="46">
        <f>IF(I28=I12,0,1)</f>
        <v>0</v>
      </c>
      <c r="J43" s="46">
        <f>IF(J28=J12,0,1)</f>
        <v>0</v>
      </c>
      <c r="K43" s="46">
        <f>IF(K28=K12,0,1)</f>
        <v>0</v>
      </c>
      <c r="L43" s="46">
        <f>IF(L28=L12,0,1)</f>
        <v>1</v>
      </c>
    </row>
    <row r="44" spans="1:12" x14ac:dyDescent="0.2">
      <c r="A44" s="30" t="str">
        <f t="shared" si="11"/>
        <v>I11</v>
      </c>
      <c r="B44" s="44"/>
      <c r="C44" s="46">
        <f t="shared" si="13"/>
        <v>0</v>
      </c>
      <c r="D44" s="46">
        <f t="shared" si="15"/>
        <v>0</v>
      </c>
      <c r="E44" s="46">
        <f t="shared" si="17"/>
        <v>0</v>
      </c>
      <c r="F44" s="46">
        <f t="shared" si="19"/>
        <v>0</v>
      </c>
      <c r="G44" s="46">
        <f>IF(G29=G13,0,1)</f>
        <v>0</v>
      </c>
      <c r="H44" s="46">
        <f>IF(H29=H13,0,1)</f>
        <v>0</v>
      </c>
      <c r="I44" s="45"/>
      <c r="J44" s="46">
        <f>IF(J29=J13,0,1)</f>
        <v>0</v>
      </c>
      <c r="K44" s="46">
        <f>IF(K29=K13,0,1)</f>
        <v>1</v>
      </c>
      <c r="L44" s="46">
        <f>IF(L29=L13,0,1)</f>
        <v>1</v>
      </c>
    </row>
    <row r="45" spans="1:12" x14ac:dyDescent="0.2">
      <c r="A45" s="30" t="str">
        <f t="shared" si="11"/>
        <v>I12</v>
      </c>
      <c r="B45" s="44"/>
      <c r="C45" s="46">
        <f t="shared" si="13"/>
        <v>0</v>
      </c>
      <c r="D45" s="46">
        <f t="shared" si="15"/>
        <v>0</v>
      </c>
      <c r="E45" s="46">
        <f t="shared" si="17"/>
        <v>0</v>
      </c>
      <c r="F45" s="46">
        <f t="shared" si="19"/>
        <v>0</v>
      </c>
      <c r="G45" s="46">
        <f>IF(G30=G14,0,1)</f>
        <v>0</v>
      </c>
      <c r="H45" s="46">
        <f>IF(H30=H14,0,1)</f>
        <v>0</v>
      </c>
      <c r="I45" s="46">
        <f>IF(I30=I14,0,1)</f>
        <v>0</v>
      </c>
      <c r="J45" s="45"/>
      <c r="K45" s="46">
        <f>IF(K30=K14,0,1)</f>
        <v>1</v>
      </c>
      <c r="L45" s="46">
        <f>IF(L30=L14,0,1)</f>
        <v>1</v>
      </c>
    </row>
    <row r="46" spans="1:12" x14ac:dyDescent="0.2">
      <c r="A46" s="30" t="str">
        <f t="shared" si="11"/>
        <v>I13</v>
      </c>
      <c r="B46" s="44"/>
      <c r="C46" s="46">
        <f t="shared" si="13"/>
        <v>0</v>
      </c>
      <c r="D46" s="46">
        <f t="shared" si="15"/>
        <v>0</v>
      </c>
      <c r="E46" s="46">
        <f t="shared" si="17"/>
        <v>0</v>
      </c>
      <c r="F46" s="46">
        <f t="shared" si="19"/>
        <v>0</v>
      </c>
      <c r="G46" s="46">
        <f>IF(G31=G15,0,1)</f>
        <v>0</v>
      </c>
      <c r="H46" s="46">
        <f>IF(H31=H15,0,1)</f>
        <v>0</v>
      </c>
      <c r="I46" s="46">
        <f>IF(I31=I15,0,1)</f>
        <v>1</v>
      </c>
      <c r="J46" s="46">
        <f>IF(J31=J15,0,1)</f>
        <v>1</v>
      </c>
      <c r="K46" s="45"/>
      <c r="L46" s="46">
        <f>IF(L31=L15,0,1)</f>
        <v>1</v>
      </c>
    </row>
    <row r="47" spans="1:12" x14ac:dyDescent="0.2">
      <c r="A47" s="30" t="str">
        <f t="shared" si="11"/>
        <v>I7</v>
      </c>
      <c r="B47" s="44"/>
      <c r="C47" s="46">
        <f t="shared" si="13"/>
        <v>0</v>
      </c>
      <c r="D47" s="46">
        <f t="shared" si="15"/>
        <v>0</v>
      </c>
      <c r="E47" s="46">
        <f t="shared" si="17"/>
        <v>0</v>
      </c>
      <c r="F47" s="46">
        <f t="shared" si="19"/>
        <v>0</v>
      </c>
      <c r="G47" s="46">
        <f>IF(G32=G16,0,1)</f>
        <v>1</v>
      </c>
      <c r="H47" s="46">
        <f>IF(H32=H16,0,1)</f>
        <v>1</v>
      </c>
      <c r="I47" s="46">
        <f>IF(I32=I16,0,1)</f>
        <v>1</v>
      </c>
      <c r="J47" s="46">
        <f>IF(J32=J16,0,1)</f>
        <v>1</v>
      </c>
      <c r="K47" s="46">
        <f>IF(K32=K16,0,1)</f>
        <v>1</v>
      </c>
      <c r="L47" s="45"/>
    </row>
    <row r="48" spans="1:12" ht="15.6" customHeight="1" x14ac:dyDescent="0.2">
      <c r="A48" s="210" t="s">
        <v>77</v>
      </c>
      <c r="B48" s="211"/>
      <c r="C48" s="211"/>
      <c r="D48" s="211"/>
      <c r="E48" s="211"/>
      <c r="F48" s="211"/>
      <c r="G48" s="211"/>
    </row>
    <row r="49" spans="1:12" x14ac:dyDescent="0.2">
      <c r="A49" s="202" t="s">
        <v>78</v>
      </c>
      <c r="B49" s="202"/>
      <c r="C49" s="202"/>
      <c r="D49" s="202"/>
      <c r="E49" s="202"/>
      <c r="F49" s="202"/>
      <c r="G49" s="202"/>
      <c r="H49" s="202"/>
      <c r="I49" s="202"/>
      <c r="J49" s="207">
        <f>SUM(C38:L47)/2</f>
        <v>7</v>
      </c>
      <c r="K49" s="207"/>
      <c r="L49" s="208"/>
    </row>
    <row r="50" spans="1:12" x14ac:dyDescent="0.2">
      <c r="A50" s="202" t="s">
        <v>79</v>
      </c>
      <c r="B50" s="202"/>
      <c r="C50" s="202"/>
      <c r="D50" s="202"/>
      <c r="E50" s="202"/>
      <c r="F50" s="202"/>
      <c r="G50" s="202"/>
      <c r="H50" s="202"/>
      <c r="I50" s="202"/>
      <c r="J50" s="207">
        <f>90/2</f>
        <v>45</v>
      </c>
      <c r="K50" s="207"/>
      <c r="L50" s="208"/>
    </row>
    <row r="51" spans="1:12" x14ac:dyDescent="0.2">
      <c r="A51" s="196" t="s">
        <v>80</v>
      </c>
      <c r="B51" s="196"/>
      <c r="C51" s="196"/>
      <c r="D51" s="196"/>
      <c r="E51" s="196"/>
      <c r="F51" s="196"/>
      <c r="G51" s="196"/>
      <c r="H51" s="196"/>
      <c r="I51" s="196"/>
      <c r="J51" s="200">
        <f>(1-J49/J50)*100</f>
        <v>84.444444444444443</v>
      </c>
      <c r="K51" s="200"/>
      <c r="L51" s="201"/>
    </row>
    <row r="52" spans="1:12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6"/>
      <c r="K52" s="36"/>
      <c r="L52" s="36"/>
    </row>
    <row r="53" spans="1:12" s="94" customFormat="1" hidden="1" outlineLevel="1" x14ac:dyDescent="0.2">
      <c r="A53" s="197" t="s">
        <v>13</v>
      </c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</row>
    <row r="54" spans="1:12" s="94" customFormat="1" hidden="1" outlineLevel="1" x14ac:dyDescent="0.2">
      <c r="A54" s="198" t="s">
        <v>5</v>
      </c>
      <c r="B54" s="199"/>
      <c r="C54" s="95" t="str">
        <f t="shared" ref="C54:L54" si="20">C37</f>
        <v>I8</v>
      </c>
      <c r="D54" s="95" t="str">
        <f t="shared" si="20"/>
        <v>I2</v>
      </c>
      <c r="E54" s="95" t="str">
        <f t="shared" si="20"/>
        <v>I6</v>
      </c>
      <c r="F54" s="95" t="str">
        <f t="shared" si="20"/>
        <v>I9</v>
      </c>
      <c r="G54" s="95" t="str">
        <f t="shared" si="20"/>
        <v>I10</v>
      </c>
      <c r="H54" s="95" t="str">
        <f t="shared" si="20"/>
        <v>I1</v>
      </c>
      <c r="I54" s="95" t="str">
        <f t="shared" si="20"/>
        <v>I11</v>
      </c>
      <c r="J54" s="95" t="str">
        <f t="shared" si="20"/>
        <v>I12</v>
      </c>
      <c r="K54" s="95" t="str">
        <f t="shared" si="20"/>
        <v>I13</v>
      </c>
      <c r="L54" s="95" t="str">
        <f t="shared" si="20"/>
        <v>I7</v>
      </c>
    </row>
    <row r="55" spans="1:12" s="94" customFormat="1" hidden="1" outlineLevel="1" x14ac:dyDescent="0.2">
      <c r="A55" s="96"/>
      <c r="B55" s="97" t="s">
        <v>8</v>
      </c>
      <c r="C55" s="98">
        <f>B56</f>
        <v>1.7523051773258789</v>
      </c>
      <c r="D55" s="98">
        <f>B57</f>
        <v>1.3523372240316256</v>
      </c>
      <c r="E55" s="98">
        <f>B58</f>
        <v>1.6577176421205173</v>
      </c>
      <c r="F55" s="98">
        <f>B59</f>
        <v>1.3918484534744611</v>
      </c>
      <c r="G55" s="98">
        <f>B60</f>
        <v>1.4356814267446412</v>
      </c>
      <c r="H55" s="98">
        <f>B61</f>
        <v>1.447452321795567</v>
      </c>
      <c r="I55" s="98">
        <f>B62</f>
        <v>1.1931435401252555</v>
      </c>
      <c r="J55" s="98">
        <f>B63</f>
        <v>0.59235710880675585</v>
      </c>
      <c r="K55" s="98">
        <f>B64</f>
        <v>1.3376934815783736</v>
      </c>
      <c r="L55" s="98">
        <f>B65</f>
        <v>1.4109676553439574</v>
      </c>
    </row>
    <row r="56" spans="1:12" s="94" customFormat="1" hidden="1" outlineLevel="1" x14ac:dyDescent="0.2">
      <c r="A56" s="99" t="str">
        <f t="shared" ref="A56:A65" si="21">A38</f>
        <v>I8</v>
      </c>
      <c r="B56" s="100">
        <f>Data!H27/Data!J27</f>
        <v>1.7523051773258789</v>
      </c>
      <c r="C56" s="101"/>
      <c r="D56" s="102">
        <f t="shared" ref="D56:L59" si="22">IF($B56&gt;D$55,1,-1)</f>
        <v>1</v>
      </c>
      <c r="E56" s="102">
        <f t="shared" si="22"/>
        <v>1</v>
      </c>
      <c r="F56" s="102">
        <f t="shared" si="22"/>
        <v>1</v>
      </c>
      <c r="G56" s="102">
        <f t="shared" si="22"/>
        <v>1</v>
      </c>
      <c r="H56" s="102">
        <f t="shared" si="22"/>
        <v>1</v>
      </c>
      <c r="I56" s="102">
        <f t="shared" si="22"/>
        <v>1</v>
      </c>
      <c r="J56" s="102">
        <f t="shared" si="22"/>
        <v>1</v>
      </c>
      <c r="K56" s="102">
        <f t="shared" si="22"/>
        <v>1</v>
      </c>
      <c r="L56" s="102">
        <f t="shared" si="22"/>
        <v>1</v>
      </c>
    </row>
    <row r="57" spans="1:12" s="94" customFormat="1" hidden="1" outlineLevel="1" x14ac:dyDescent="0.2">
      <c r="A57" s="99" t="str">
        <f t="shared" si="21"/>
        <v>I2</v>
      </c>
      <c r="B57" s="100">
        <f>Data!H28/Data!J28</f>
        <v>1.3523372240316256</v>
      </c>
      <c r="C57" s="102">
        <f t="shared" ref="C57:F65" si="23">IF($B57&gt;C$55,1,-1)</f>
        <v>-1</v>
      </c>
      <c r="D57" s="101"/>
      <c r="E57" s="102">
        <f t="shared" si="22"/>
        <v>-1</v>
      </c>
      <c r="F57" s="102">
        <f t="shared" si="22"/>
        <v>-1</v>
      </c>
      <c r="G57" s="102">
        <f t="shared" si="22"/>
        <v>-1</v>
      </c>
      <c r="H57" s="102">
        <f t="shared" si="22"/>
        <v>-1</v>
      </c>
      <c r="I57" s="102">
        <f t="shared" si="22"/>
        <v>1</v>
      </c>
      <c r="J57" s="102">
        <f t="shared" si="22"/>
        <v>1</v>
      </c>
      <c r="K57" s="102">
        <f t="shared" si="22"/>
        <v>1</v>
      </c>
      <c r="L57" s="102">
        <f t="shared" si="22"/>
        <v>-1</v>
      </c>
    </row>
    <row r="58" spans="1:12" s="94" customFormat="1" hidden="1" outlineLevel="1" x14ac:dyDescent="0.2">
      <c r="A58" s="99" t="str">
        <f t="shared" si="21"/>
        <v>I6</v>
      </c>
      <c r="B58" s="100">
        <f>Data!H29/Data!J29</f>
        <v>1.6577176421205173</v>
      </c>
      <c r="C58" s="102">
        <f t="shared" si="23"/>
        <v>-1</v>
      </c>
      <c r="D58" s="102">
        <f t="shared" si="23"/>
        <v>1</v>
      </c>
      <c r="E58" s="101"/>
      <c r="F58" s="102">
        <f t="shared" si="22"/>
        <v>1</v>
      </c>
      <c r="G58" s="102">
        <f t="shared" si="22"/>
        <v>1</v>
      </c>
      <c r="H58" s="102">
        <f t="shared" si="22"/>
        <v>1</v>
      </c>
      <c r="I58" s="102">
        <f t="shared" si="22"/>
        <v>1</v>
      </c>
      <c r="J58" s="102">
        <f t="shared" si="22"/>
        <v>1</v>
      </c>
      <c r="K58" s="102">
        <f t="shared" si="22"/>
        <v>1</v>
      </c>
      <c r="L58" s="102">
        <f t="shared" si="22"/>
        <v>1</v>
      </c>
    </row>
    <row r="59" spans="1:12" s="94" customFormat="1" hidden="1" outlineLevel="1" x14ac:dyDescent="0.2">
      <c r="A59" s="99" t="str">
        <f t="shared" si="21"/>
        <v>I9</v>
      </c>
      <c r="B59" s="100">
        <f>Data!H30/Data!J30</f>
        <v>1.3918484534744611</v>
      </c>
      <c r="C59" s="102">
        <f t="shared" si="23"/>
        <v>-1</v>
      </c>
      <c r="D59" s="102">
        <f t="shared" si="23"/>
        <v>1</v>
      </c>
      <c r="E59" s="102">
        <f t="shared" si="23"/>
        <v>-1</v>
      </c>
      <c r="F59" s="101"/>
      <c r="G59" s="102">
        <f t="shared" si="22"/>
        <v>-1</v>
      </c>
      <c r="H59" s="102">
        <f t="shared" si="22"/>
        <v>-1</v>
      </c>
      <c r="I59" s="102">
        <f t="shared" si="22"/>
        <v>1</v>
      </c>
      <c r="J59" s="102">
        <f t="shared" si="22"/>
        <v>1</v>
      </c>
      <c r="K59" s="102">
        <f t="shared" si="22"/>
        <v>1</v>
      </c>
      <c r="L59" s="102">
        <f t="shared" si="22"/>
        <v>-1</v>
      </c>
    </row>
    <row r="60" spans="1:12" s="94" customFormat="1" hidden="1" outlineLevel="1" x14ac:dyDescent="0.2">
      <c r="A60" s="99" t="str">
        <f t="shared" si="21"/>
        <v>I10</v>
      </c>
      <c r="B60" s="100">
        <f>Data!H31/Data!J31</f>
        <v>1.4356814267446412</v>
      </c>
      <c r="C60" s="102">
        <f t="shared" si="23"/>
        <v>-1</v>
      </c>
      <c r="D60" s="102">
        <f t="shared" si="23"/>
        <v>1</v>
      </c>
      <c r="E60" s="102">
        <f t="shared" si="23"/>
        <v>-1</v>
      </c>
      <c r="F60" s="102">
        <f t="shared" si="23"/>
        <v>1</v>
      </c>
      <c r="G60" s="101"/>
      <c r="H60" s="102">
        <f>IF($B60&gt;H$55,1,-1)</f>
        <v>-1</v>
      </c>
      <c r="I60" s="102">
        <f>IF($B60&gt;I$55,1,-1)</f>
        <v>1</v>
      </c>
      <c r="J60" s="102">
        <f>IF($B60&gt;J$55,1,-1)</f>
        <v>1</v>
      </c>
      <c r="K60" s="102">
        <f>IF($B60&gt;K$55,1,-1)</f>
        <v>1</v>
      </c>
      <c r="L60" s="102">
        <f>IF($B60&gt;L$55,1,-1)</f>
        <v>1</v>
      </c>
    </row>
    <row r="61" spans="1:12" s="94" customFormat="1" hidden="1" outlineLevel="1" x14ac:dyDescent="0.2">
      <c r="A61" s="99" t="str">
        <f t="shared" si="21"/>
        <v>I1</v>
      </c>
      <c r="B61" s="100">
        <f>Data!H32/Data!J32</f>
        <v>1.447452321795567</v>
      </c>
      <c r="C61" s="102">
        <f t="shared" si="23"/>
        <v>-1</v>
      </c>
      <c r="D61" s="102">
        <f t="shared" si="23"/>
        <v>1</v>
      </c>
      <c r="E61" s="102">
        <f t="shared" si="23"/>
        <v>-1</v>
      </c>
      <c r="F61" s="102">
        <f t="shared" si="23"/>
        <v>1</v>
      </c>
      <c r="G61" s="102">
        <f>IF($B61&gt;G$55,1,-1)</f>
        <v>1</v>
      </c>
      <c r="H61" s="101"/>
      <c r="I61" s="102">
        <f>IF($B61&gt;I$55,1,-1)</f>
        <v>1</v>
      </c>
      <c r="J61" s="102">
        <f>IF($B61&gt;J$55,1,-1)</f>
        <v>1</v>
      </c>
      <c r="K61" s="102">
        <f>IF($B61&gt;K$55,1,-1)</f>
        <v>1</v>
      </c>
      <c r="L61" s="102">
        <f>IF($B61&gt;L$55,1,-1)</f>
        <v>1</v>
      </c>
    </row>
    <row r="62" spans="1:12" s="94" customFormat="1" hidden="1" outlineLevel="1" x14ac:dyDescent="0.2">
      <c r="A62" s="99" t="str">
        <f t="shared" si="21"/>
        <v>I11</v>
      </c>
      <c r="B62" s="100">
        <f>Data!H33/Data!J33</f>
        <v>1.1931435401252555</v>
      </c>
      <c r="C62" s="102">
        <f t="shared" si="23"/>
        <v>-1</v>
      </c>
      <c r="D62" s="102">
        <f t="shared" si="23"/>
        <v>-1</v>
      </c>
      <c r="E62" s="102">
        <f t="shared" si="23"/>
        <v>-1</v>
      </c>
      <c r="F62" s="102">
        <f t="shared" si="23"/>
        <v>-1</v>
      </c>
      <c r="G62" s="102">
        <f>IF($B62&gt;G$55,1,-1)</f>
        <v>-1</v>
      </c>
      <c r="H62" s="102">
        <f>IF($B62&gt;H$55,1,-1)</f>
        <v>-1</v>
      </c>
      <c r="I62" s="101"/>
      <c r="J62" s="102">
        <f>IF($B62&gt;J$55,1,-1)</f>
        <v>1</v>
      </c>
      <c r="K62" s="102">
        <f>IF($B62&gt;K$55,1,-1)</f>
        <v>-1</v>
      </c>
      <c r="L62" s="102">
        <f>IF($B62&gt;L$55,1,-1)</f>
        <v>-1</v>
      </c>
    </row>
    <row r="63" spans="1:12" s="94" customFormat="1" hidden="1" outlineLevel="1" x14ac:dyDescent="0.2">
      <c r="A63" s="99" t="str">
        <f t="shared" si="21"/>
        <v>I12</v>
      </c>
      <c r="B63" s="100">
        <f>Data!H34/Data!J34</f>
        <v>0.59235710880675585</v>
      </c>
      <c r="C63" s="102">
        <f t="shared" si="23"/>
        <v>-1</v>
      </c>
      <c r="D63" s="102">
        <f t="shared" si="23"/>
        <v>-1</v>
      </c>
      <c r="E63" s="102">
        <f t="shared" si="23"/>
        <v>-1</v>
      </c>
      <c r="F63" s="102">
        <f t="shared" si="23"/>
        <v>-1</v>
      </c>
      <c r="G63" s="102">
        <f>IF($B63&gt;G$55,1,-1)</f>
        <v>-1</v>
      </c>
      <c r="H63" s="102">
        <f>IF($B63&gt;H$55,1,-1)</f>
        <v>-1</v>
      </c>
      <c r="I63" s="102">
        <f>IF($B63&gt;I$55,1,-1)</f>
        <v>-1</v>
      </c>
      <c r="J63" s="101"/>
      <c r="K63" s="102">
        <f>IF($B63&gt;K$55,1,-1)</f>
        <v>-1</v>
      </c>
      <c r="L63" s="102">
        <f>IF($B63&gt;L$55,1,-1)</f>
        <v>-1</v>
      </c>
    </row>
    <row r="64" spans="1:12" s="94" customFormat="1" hidden="1" outlineLevel="1" x14ac:dyDescent="0.2">
      <c r="A64" s="99" t="str">
        <f t="shared" si="21"/>
        <v>I13</v>
      </c>
      <c r="B64" s="100">
        <f>Data!H35/Data!J35</f>
        <v>1.3376934815783736</v>
      </c>
      <c r="C64" s="102">
        <f t="shared" si="23"/>
        <v>-1</v>
      </c>
      <c r="D64" s="102">
        <f t="shared" si="23"/>
        <v>-1</v>
      </c>
      <c r="E64" s="102">
        <f t="shared" si="23"/>
        <v>-1</v>
      </c>
      <c r="F64" s="102">
        <f t="shared" si="23"/>
        <v>-1</v>
      </c>
      <c r="G64" s="102">
        <f>IF($B64&gt;G$55,1,-1)</f>
        <v>-1</v>
      </c>
      <c r="H64" s="102">
        <f>IF($B64&gt;H$55,1,-1)</f>
        <v>-1</v>
      </c>
      <c r="I64" s="102">
        <f>IF($B64&gt;I$55,1,-1)</f>
        <v>1</v>
      </c>
      <c r="J64" s="102">
        <f>IF($B64&gt;J$55,1,-1)</f>
        <v>1</v>
      </c>
      <c r="K64" s="101"/>
      <c r="L64" s="102">
        <f>IF($B64&gt;L$55,1,-1)</f>
        <v>-1</v>
      </c>
    </row>
    <row r="65" spans="1:12" s="94" customFormat="1" hidden="1" outlineLevel="1" x14ac:dyDescent="0.2">
      <c r="A65" s="99" t="str">
        <f t="shared" si="21"/>
        <v>I7</v>
      </c>
      <c r="B65" s="100">
        <f>Data!H36/Data!J36</f>
        <v>1.4109676553439574</v>
      </c>
      <c r="C65" s="102">
        <f t="shared" si="23"/>
        <v>-1</v>
      </c>
      <c r="D65" s="102">
        <f t="shared" si="23"/>
        <v>1</v>
      </c>
      <c r="E65" s="102">
        <f t="shared" si="23"/>
        <v>-1</v>
      </c>
      <c r="F65" s="102">
        <f t="shared" si="23"/>
        <v>1</v>
      </c>
      <c r="G65" s="102">
        <f>IF($B65&gt;G$55,1,-1)</f>
        <v>-1</v>
      </c>
      <c r="H65" s="102">
        <f>IF($B65&gt;H$55,1,-1)</f>
        <v>-1</v>
      </c>
      <c r="I65" s="102">
        <f>IF($B65&gt;I$55,1,-1)</f>
        <v>1</v>
      </c>
      <c r="J65" s="102">
        <f>IF($B65&gt;J$55,1,-1)</f>
        <v>1</v>
      </c>
      <c r="K65" s="102">
        <f>IF($B65&gt;K$55,1,-1)</f>
        <v>1</v>
      </c>
      <c r="L65" s="101"/>
    </row>
    <row r="66" spans="1:12" s="94" customFormat="1" hidden="1" outlineLevel="1" x14ac:dyDescent="0.2">
      <c r="A66" s="103"/>
      <c r="B66" s="104"/>
      <c r="C66" s="105"/>
      <c r="D66" s="105"/>
      <c r="E66" s="105"/>
      <c r="F66" s="105"/>
      <c r="G66" s="105"/>
      <c r="H66" s="105"/>
      <c r="I66" s="105"/>
    </row>
    <row r="67" spans="1:12" s="94" customFormat="1" hidden="1" outlineLevel="1" x14ac:dyDescent="0.2">
      <c r="A67" s="197" t="s">
        <v>9</v>
      </c>
      <c r="B67" s="197"/>
      <c r="C67" s="197"/>
      <c r="D67" s="197"/>
      <c r="E67" s="197"/>
      <c r="F67" s="197"/>
      <c r="G67" s="197"/>
      <c r="H67" s="197"/>
      <c r="I67" s="197"/>
      <c r="J67" s="197"/>
      <c r="K67" s="197"/>
      <c r="L67" s="197"/>
    </row>
    <row r="68" spans="1:12" s="94" customFormat="1" hidden="1" outlineLevel="1" x14ac:dyDescent="0.2">
      <c r="A68" s="198" t="s">
        <v>5</v>
      </c>
      <c r="B68" s="199"/>
      <c r="C68" s="95" t="str">
        <f t="shared" ref="C68:L69" si="24">C54</f>
        <v>I8</v>
      </c>
      <c r="D68" s="95" t="str">
        <f t="shared" si="24"/>
        <v>I2</v>
      </c>
      <c r="E68" s="95" t="str">
        <f t="shared" si="24"/>
        <v>I6</v>
      </c>
      <c r="F68" s="95" t="str">
        <f t="shared" si="24"/>
        <v>I9</v>
      </c>
      <c r="G68" s="95" t="str">
        <f t="shared" si="24"/>
        <v>I10</v>
      </c>
      <c r="H68" s="95" t="str">
        <f t="shared" si="24"/>
        <v>I1</v>
      </c>
      <c r="I68" s="95" t="str">
        <f t="shared" si="24"/>
        <v>I11</v>
      </c>
      <c r="J68" s="95" t="str">
        <f t="shared" si="24"/>
        <v>I12</v>
      </c>
      <c r="K68" s="95" t="str">
        <f t="shared" si="24"/>
        <v>I13</v>
      </c>
      <c r="L68" s="95" t="str">
        <f t="shared" si="24"/>
        <v>I7</v>
      </c>
    </row>
    <row r="69" spans="1:12" s="94" customFormat="1" hidden="1" outlineLevel="1" x14ac:dyDescent="0.2">
      <c r="A69" s="96"/>
      <c r="B69" s="97" t="s">
        <v>8</v>
      </c>
      <c r="C69" s="100">
        <f t="shared" si="24"/>
        <v>1.7523051773258789</v>
      </c>
      <c r="D69" s="100">
        <f t="shared" si="24"/>
        <v>1.3523372240316256</v>
      </c>
      <c r="E69" s="100">
        <f t="shared" si="24"/>
        <v>1.6577176421205173</v>
      </c>
      <c r="F69" s="100">
        <f t="shared" si="24"/>
        <v>1.3918484534744611</v>
      </c>
      <c r="G69" s="100">
        <f t="shared" si="24"/>
        <v>1.4356814267446412</v>
      </c>
      <c r="H69" s="100">
        <f t="shared" si="24"/>
        <v>1.447452321795567</v>
      </c>
      <c r="I69" s="100">
        <f t="shared" si="24"/>
        <v>1.1931435401252555</v>
      </c>
      <c r="J69" s="100">
        <f t="shared" si="24"/>
        <v>0.59235710880675585</v>
      </c>
      <c r="K69" s="100">
        <f t="shared" si="24"/>
        <v>1.3376934815783736</v>
      </c>
      <c r="L69" s="100">
        <f t="shared" si="24"/>
        <v>1.4109676553439574</v>
      </c>
    </row>
    <row r="70" spans="1:12" s="94" customFormat="1" hidden="1" outlineLevel="1" x14ac:dyDescent="0.2">
      <c r="A70" s="99" t="str">
        <f t="shared" ref="A70:B79" si="25">A56</f>
        <v>I8</v>
      </c>
      <c r="B70" s="100">
        <f t="shared" si="25"/>
        <v>1.7523051773258789</v>
      </c>
      <c r="C70" s="101"/>
      <c r="D70" s="102">
        <f t="shared" ref="D70:L70" si="26">IF(D56=D7,0,1)</f>
        <v>0</v>
      </c>
      <c r="E70" s="102">
        <f t="shared" si="26"/>
        <v>0</v>
      </c>
      <c r="F70" s="102">
        <f t="shared" si="26"/>
        <v>0</v>
      </c>
      <c r="G70" s="102">
        <f t="shared" si="26"/>
        <v>0</v>
      </c>
      <c r="H70" s="102">
        <f t="shared" si="26"/>
        <v>0</v>
      </c>
      <c r="I70" s="102">
        <f t="shared" si="26"/>
        <v>0</v>
      </c>
      <c r="J70" s="102">
        <f t="shared" si="26"/>
        <v>0</v>
      </c>
      <c r="K70" s="102">
        <f t="shared" si="26"/>
        <v>0</v>
      </c>
      <c r="L70" s="102">
        <f t="shared" si="26"/>
        <v>0</v>
      </c>
    </row>
    <row r="71" spans="1:12" s="94" customFormat="1" hidden="1" outlineLevel="1" x14ac:dyDescent="0.2">
      <c r="A71" s="99" t="str">
        <f t="shared" si="25"/>
        <v>I2</v>
      </c>
      <c r="B71" s="100">
        <f t="shared" si="25"/>
        <v>1.3523372240316256</v>
      </c>
      <c r="C71" s="102">
        <f t="shared" ref="C71:C79" si="27">IF(C57=C8,0,1)</f>
        <v>0</v>
      </c>
      <c r="D71" s="101"/>
      <c r="E71" s="102">
        <f t="shared" ref="E71:L71" si="28">IF(E57=E8,0,1)</f>
        <v>1</v>
      </c>
      <c r="F71" s="102">
        <f t="shared" si="28"/>
        <v>1</v>
      </c>
      <c r="G71" s="102">
        <f t="shared" si="28"/>
        <v>1</v>
      </c>
      <c r="H71" s="102">
        <f t="shared" si="28"/>
        <v>1</v>
      </c>
      <c r="I71" s="102">
        <f t="shared" si="28"/>
        <v>0</v>
      </c>
      <c r="J71" s="102">
        <f t="shared" si="28"/>
        <v>0</v>
      </c>
      <c r="K71" s="102">
        <f t="shared" si="28"/>
        <v>0</v>
      </c>
      <c r="L71" s="102">
        <f t="shared" si="28"/>
        <v>1</v>
      </c>
    </row>
    <row r="72" spans="1:12" s="94" customFormat="1" hidden="1" outlineLevel="1" x14ac:dyDescent="0.2">
      <c r="A72" s="99" t="str">
        <f t="shared" si="25"/>
        <v>I6</v>
      </c>
      <c r="B72" s="100">
        <f t="shared" si="25"/>
        <v>1.6577176421205173</v>
      </c>
      <c r="C72" s="102">
        <f t="shared" si="27"/>
        <v>0</v>
      </c>
      <c r="D72" s="102">
        <f t="shared" ref="D72:D79" si="29">IF(D58=D9,0,1)</f>
        <v>1</v>
      </c>
      <c r="E72" s="101"/>
      <c r="F72" s="102">
        <f t="shared" ref="F72:L72" si="30">IF(F58=F9,0,1)</f>
        <v>0</v>
      </c>
      <c r="G72" s="102">
        <f t="shared" si="30"/>
        <v>0</v>
      </c>
      <c r="H72" s="102">
        <f t="shared" si="30"/>
        <v>0</v>
      </c>
      <c r="I72" s="102">
        <f t="shared" si="30"/>
        <v>0</v>
      </c>
      <c r="J72" s="102">
        <f t="shared" si="30"/>
        <v>0</v>
      </c>
      <c r="K72" s="102">
        <f t="shared" si="30"/>
        <v>0</v>
      </c>
      <c r="L72" s="102">
        <f t="shared" si="30"/>
        <v>0</v>
      </c>
    </row>
    <row r="73" spans="1:12" s="94" customFormat="1" hidden="1" outlineLevel="1" x14ac:dyDescent="0.2">
      <c r="A73" s="99" t="str">
        <f t="shared" si="25"/>
        <v>I9</v>
      </c>
      <c r="B73" s="100">
        <f t="shared" si="25"/>
        <v>1.3918484534744611</v>
      </c>
      <c r="C73" s="102">
        <f t="shared" si="27"/>
        <v>0</v>
      </c>
      <c r="D73" s="102">
        <f t="shared" si="29"/>
        <v>1</v>
      </c>
      <c r="E73" s="102">
        <f t="shared" ref="E73:E79" si="31">IF(E59=E10,0,1)</f>
        <v>0</v>
      </c>
      <c r="F73" s="101"/>
      <c r="G73" s="102">
        <f t="shared" ref="G73:L73" si="32">IF(G59=G10,0,1)</f>
        <v>1</v>
      </c>
      <c r="H73" s="102">
        <f t="shared" si="32"/>
        <v>1</v>
      </c>
      <c r="I73" s="102">
        <f t="shared" si="32"/>
        <v>0</v>
      </c>
      <c r="J73" s="102">
        <f t="shared" si="32"/>
        <v>0</v>
      </c>
      <c r="K73" s="102">
        <f t="shared" si="32"/>
        <v>0</v>
      </c>
      <c r="L73" s="102">
        <f t="shared" si="32"/>
        <v>1</v>
      </c>
    </row>
    <row r="74" spans="1:12" s="94" customFormat="1" hidden="1" outlineLevel="1" x14ac:dyDescent="0.2">
      <c r="A74" s="99" t="str">
        <f t="shared" si="25"/>
        <v>I10</v>
      </c>
      <c r="B74" s="100">
        <f t="shared" si="25"/>
        <v>1.4356814267446412</v>
      </c>
      <c r="C74" s="102">
        <f t="shared" si="27"/>
        <v>0</v>
      </c>
      <c r="D74" s="102">
        <f t="shared" si="29"/>
        <v>1</v>
      </c>
      <c r="E74" s="102">
        <f t="shared" si="31"/>
        <v>0</v>
      </c>
      <c r="F74" s="102">
        <f t="shared" ref="F74:F79" si="33">IF(F60=F11,0,1)</f>
        <v>1</v>
      </c>
      <c r="G74" s="101"/>
      <c r="H74" s="102">
        <f>IF(H60=H11,0,1)</f>
        <v>1</v>
      </c>
      <c r="I74" s="102">
        <f>IF(I60=I11,0,1)</f>
        <v>0</v>
      </c>
      <c r="J74" s="102">
        <f>IF(J60=J11,0,1)</f>
        <v>0</v>
      </c>
      <c r="K74" s="102">
        <f>IF(K60=K11,0,1)</f>
        <v>0</v>
      </c>
      <c r="L74" s="102">
        <f>IF(L60=L11,0,1)</f>
        <v>0</v>
      </c>
    </row>
    <row r="75" spans="1:12" s="94" customFormat="1" hidden="1" outlineLevel="1" x14ac:dyDescent="0.2">
      <c r="A75" s="99" t="str">
        <f t="shared" si="25"/>
        <v>I1</v>
      </c>
      <c r="B75" s="100">
        <f t="shared" si="25"/>
        <v>1.447452321795567</v>
      </c>
      <c r="C75" s="102">
        <f t="shared" si="27"/>
        <v>0</v>
      </c>
      <c r="D75" s="102">
        <f t="shared" si="29"/>
        <v>1</v>
      </c>
      <c r="E75" s="102">
        <f t="shared" si="31"/>
        <v>0</v>
      </c>
      <c r="F75" s="102">
        <f t="shared" si="33"/>
        <v>1</v>
      </c>
      <c r="G75" s="102">
        <f>IF(G61=G12,0,1)</f>
        <v>1</v>
      </c>
      <c r="H75" s="101"/>
      <c r="I75" s="102">
        <f>IF(I61=I12,0,1)</f>
        <v>0</v>
      </c>
      <c r="J75" s="102">
        <f>IF(J61=J12,0,1)</f>
        <v>0</v>
      </c>
      <c r="K75" s="102">
        <f>IF(K61=K12,0,1)</f>
        <v>0</v>
      </c>
      <c r="L75" s="102">
        <f>IF(L61=L12,0,1)</f>
        <v>0</v>
      </c>
    </row>
    <row r="76" spans="1:12" s="94" customFormat="1" hidden="1" outlineLevel="1" x14ac:dyDescent="0.2">
      <c r="A76" s="99" t="str">
        <f t="shared" si="25"/>
        <v>I11</v>
      </c>
      <c r="B76" s="100">
        <f t="shared" si="25"/>
        <v>1.1931435401252555</v>
      </c>
      <c r="C76" s="102">
        <f t="shared" si="27"/>
        <v>0</v>
      </c>
      <c r="D76" s="102">
        <f t="shared" si="29"/>
        <v>0</v>
      </c>
      <c r="E76" s="102">
        <f t="shared" si="31"/>
        <v>0</v>
      </c>
      <c r="F76" s="102">
        <f t="shared" si="33"/>
        <v>0</v>
      </c>
      <c r="G76" s="102">
        <f>IF(G62=G13,0,1)</f>
        <v>0</v>
      </c>
      <c r="H76" s="102">
        <f>IF(H62=H13,0,1)</f>
        <v>0</v>
      </c>
      <c r="I76" s="101"/>
      <c r="J76" s="102">
        <f>IF(J62=J13,0,1)</f>
        <v>0</v>
      </c>
      <c r="K76" s="102">
        <f>IF(K62=K13,0,1)</f>
        <v>1</v>
      </c>
      <c r="L76" s="102">
        <f>IF(L62=L13,0,1)</f>
        <v>1</v>
      </c>
    </row>
    <row r="77" spans="1:12" s="94" customFormat="1" hidden="1" outlineLevel="1" x14ac:dyDescent="0.2">
      <c r="A77" s="99" t="str">
        <f t="shared" si="25"/>
        <v>I12</v>
      </c>
      <c r="B77" s="100">
        <f t="shared" si="25"/>
        <v>0.59235710880675585</v>
      </c>
      <c r="C77" s="102">
        <f t="shared" si="27"/>
        <v>0</v>
      </c>
      <c r="D77" s="102">
        <f t="shared" si="29"/>
        <v>0</v>
      </c>
      <c r="E77" s="102">
        <f t="shared" si="31"/>
        <v>0</v>
      </c>
      <c r="F77" s="102">
        <f t="shared" si="33"/>
        <v>0</v>
      </c>
      <c r="G77" s="102">
        <f>IF(G63=G14,0,1)</f>
        <v>0</v>
      </c>
      <c r="H77" s="102">
        <f>IF(H63=H14,0,1)</f>
        <v>0</v>
      </c>
      <c r="I77" s="102">
        <f>IF(I63=I14,0,1)</f>
        <v>0</v>
      </c>
      <c r="J77" s="101"/>
      <c r="K77" s="102">
        <f>IF(K63=K14,0,1)</f>
        <v>1</v>
      </c>
      <c r="L77" s="102">
        <f>IF(L63=L14,0,1)</f>
        <v>1</v>
      </c>
    </row>
    <row r="78" spans="1:12" s="94" customFormat="1" hidden="1" outlineLevel="1" x14ac:dyDescent="0.2">
      <c r="A78" s="99" t="str">
        <f t="shared" si="25"/>
        <v>I13</v>
      </c>
      <c r="B78" s="100">
        <f t="shared" si="25"/>
        <v>1.3376934815783736</v>
      </c>
      <c r="C78" s="102">
        <f t="shared" si="27"/>
        <v>0</v>
      </c>
      <c r="D78" s="102">
        <f t="shared" si="29"/>
        <v>0</v>
      </c>
      <c r="E78" s="102">
        <f t="shared" si="31"/>
        <v>0</v>
      </c>
      <c r="F78" s="102">
        <f t="shared" si="33"/>
        <v>0</v>
      </c>
      <c r="G78" s="102">
        <f>IF(G64=G15,0,1)</f>
        <v>0</v>
      </c>
      <c r="H78" s="102">
        <f>IF(H64=H15,0,1)</f>
        <v>0</v>
      </c>
      <c r="I78" s="102">
        <f>IF(I64=I15,0,1)</f>
        <v>1</v>
      </c>
      <c r="J78" s="102">
        <f>IF(J64=J15,0,1)</f>
        <v>1</v>
      </c>
      <c r="K78" s="101"/>
      <c r="L78" s="102">
        <f>IF(L64=L15,0,1)</f>
        <v>1</v>
      </c>
    </row>
    <row r="79" spans="1:12" s="94" customFormat="1" hidden="1" outlineLevel="1" x14ac:dyDescent="0.2">
      <c r="A79" s="99" t="str">
        <f t="shared" si="25"/>
        <v>I7</v>
      </c>
      <c r="B79" s="100">
        <f t="shared" si="25"/>
        <v>1.4109676553439574</v>
      </c>
      <c r="C79" s="102">
        <f t="shared" si="27"/>
        <v>0</v>
      </c>
      <c r="D79" s="102">
        <f t="shared" si="29"/>
        <v>1</v>
      </c>
      <c r="E79" s="102">
        <f t="shared" si="31"/>
        <v>0</v>
      </c>
      <c r="F79" s="102">
        <f t="shared" si="33"/>
        <v>1</v>
      </c>
      <c r="G79" s="102">
        <f>IF(G65=G16,0,1)</f>
        <v>0</v>
      </c>
      <c r="H79" s="102">
        <f>IF(H65=H16,0,1)</f>
        <v>0</v>
      </c>
      <c r="I79" s="102">
        <f>IF(I65=I16,0,1)</f>
        <v>1</v>
      </c>
      <c r="J79" s="102">
        <f>IF(J65=J16,0,1)</f>
        <v>1</v>
      </c>
      <c r="K79" s="102">
        <f>IF(K65=K16,0,1)</f>
        <v>1</v>
      </c>
      <c r="L79" s="101"/>
    </row>
    <row r="80" spans="1:12" s="94" customFormat="1" hidden="1" outlineLevel="1" x14ac:dyDescent="0.2">
      <c r="A80" s="190" t="s">
        <v>10</v>
      </c>
      <c r="B80" s="190"/>
      <c r="C80" s="190"/>
      <c r="D80" s="190"/>
      <c r="E80" s="190"/>
      <c r="F80" s="190"/>
      <c r="G80" s="190"/>
      <c r="H80" s="190"/>
      <c r="I80" s="190"/>
      <c r="J80" s="189">
        <f>SUM(C70:L79)/2</f>
        <v>14</v>
      </c>
      <c r="K80" s="189"/>
      <c r="L80" s="189"/>
    </row>
    <row r="81" spans="1:12" s="94" customFormat="1" hidden="1" outlineLevel="1" x14ac:dyDescent="0.2">
      <c r="A81" s="190" t="s">
        <v>11</v>
      </c>
      <c r="B81" s="190"/>
      <c r="C81" s="190"/>
      <c r="D81" s="190"/>
      <c r="E81" s="190"/>
      <c r="F81" s="190"/>
      <c r="G81" s="190"/>
      <c r="H81" s="190"/>
      <c r="I81" s="190"/>
      <c r="J81" s="189">
        <v>90</v>
      </c>
      <c r="K81" s="189"/>
      <c r="L81" s="189"/>
    </row>
    <row r="82" spans="1:12" s="94" customFormat="1" hidden="1" outlineLevel="1" x14ac:dyDescent="0.2">
      <c r="A82" s="191" t="s">
        <v>12</v>
      </c>
      <c r="B82" s="191"/>
      <c r="C82" s="191"/>
      <c r="D82" s="191"/>
      <c r="E82" s="191"/>
      <c r="F82" s="191"/>
      <c r="G82" s="191"/>
      <c r="H82" s="191"/>
      <c r="I82" s="191"/>
      <c r="J82" s="192">
        <f>1-J80/J81</f>
        <v>0.84444444444444444</v>
      </c>
      <c r="K82" s="192"/>
      <c r="L82" s="193"/>
    </row>
    <row r="83" spans="1:12" collapsed="1" x14ac:dyDescent="0.2"/>
  </sheetData>
  <mergeCells count="39">
    <mergeCell ref="A4:L4"/>
    <mergeCell ref="B3:C3"/>
    <mergeCell ref="E3:G3"/>
    <mergeCell ref="A53:L53"/>
    <mergeCell ref="A48:G48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J82:L82"/>
    <mergeCell ref="A67:L67"/>
    <mergeCell ref="A68:B68"/>
    <mergeCell ref="A80:I80"/>
    <mergeCell ref="J80:L80"/>
    <mergeCell ref="A81:I81"/>
    <mergeCell ref="J81:L81"/>
    <mergeCell ref="A17:E17"/>
    <mergeCell ref="A18:E18"/>
    <mergeCell ref="A33:G33"/>
    <mergeCell ref="A34:G34"/>
    <mergeCell ref="A82:I82"/>
    <mergeCell ref="A54:B54"/>
    <mergeCell ref="A20:L20"/>
    <mergeCell ref="A21:B21"/>
    <mergeCell ref="A36:L36"/>
    <mergeCell ref="A37:B37"/>
    <mergeCell ref="A49:I49"/>
    <mergeCell ref="J49:L49"/>
    <mergeCell ref="A50:I50"/>
    <mergeCell ref="J50:L50"/>
    <mergeCell ref="A51:I51"/>
    <mergeCell ref="J51:L5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TransMatrix</vt:lpstr>
      <vt:lpstr>Data</vt:lpstr>
      <vt:lpstr>KPI_total</vt:lpstr>
      <vt:lpstr>KPI_static</vt:lpstr>
      <vt:lpstr>KPI_market</vt:lpstr>
      <vt:lpstr>KPI_dynamic_2014</vt:lpstr>
      <vt:lpstr>KPI_dynamic_2013</vt:lpstr>
      <vt:lpstr>KPI_dynamic_2012</vt:lpstr>
      <vt:lpstr>Data!Область_печати</vt:lpstr>
      <vt:lpstr>KPI_dynamic_2012!Область_печати</vt:lpstr>
      <vt:lpstr>KPI_dynamic_2013!Область_печати</vt:lpstr>
      <vt:lpstr>KPI_dynamic_2014!Область_печати</vt:lpstr>
      <vt:lpstr>KPI_market!Область_печати</vt:lpstr>
      <vt:lpstr>KPI_static!Область_печати</vt:lpstr>
      <vt:lpstr>KPI_total!Область_печати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Admin</cp:lastModifiedBy>
  <cp:lastPrinted>2017-07-26T22:31:47Z</cp:lastPrinted>
  <dcterms:created xsi:type="dcterms:W3CDTF">2012-10-17T05:36:00Z</dcterms:created>
  <dcterms:modified xsi:type="dcterms:W3CDTF">2021-01-15T12:10:41Z</dcterms:modified>
</cp:coreProperties>
</file>